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5.xml" ContentType="application/vnd.ms-excel.controlproperti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D:\APLIC-2019\Licitações-2019\Tomada de Preços\008-2019 - Pavimentação Asfáltica - Santa Inês\PAV. R. DOMINGOS AZZOLINI, B, F, E\8 - Planilhas\"/>
    </mc:Choice>
  </mc:AlternateContent>
  <bookViews>
    <workbookView xWindow="0" yWindow="0" windowWidth="28800" windowHeight="12030" tabRatio="703"/>
  </bookViews>
  <sheets>
    <sheet name="DADOS" sheetId="18" r:id="rId1"/>
    <sheet name="Eventograma_e_Quantitativos" sheetId="6" r:id="rId2"/>
    <sheet name="Detalhamento" sheetId="13" r:id="rId3"/>
    <sheet name="Cronograma" sheetId="8" r:id="rId4"/>
    <sheet name="PLE" sheetId="10" r:id="rId5"/>
    <sheet name="Resumo_de_Acompanhamento" sheetId="16" r:id="rId6"/>
    <sheet name="CronoPrev" sheetId="19" state="hidden" r:id="rId7"/>
  </sheets>
  <definedNames>
    <definedName name="_xlnm._FilterDatabase" localSheetId="0">DADOS!#REF!</definedName>
    <definedName name="_xlnm._FilterDatabase" localSheetId="2" hidden="1">Detalhamento!$A$16:$J$70</definedName>
    <definedName name="activatedados.form2">IF(ISNUMBER(Eventograma_e_Quantitativos!$K1),Eventograma_e_Quantitativos!$K1&amp;"-"&amp;INDEX(Eventos,Eventograma_e_Quantitativos!$K1,2),"")</definedName>
    <definedName name="_xlnm.Print_Area" localSheetId="3">Cronograma!$B$20:$BB$55</definedName>
    <definedName name="_xlnm.Print_Area" localSheetId="0">DADOS!$A$2:$H$31</definedName>
    <definedName name="_xlnm.Print_Area" localSheetId="2">Detalhamento!$E$2:$Q$74</definedName>
    <definedName name="_xlnm.Print_Area" localSheetId="1">Eventograma_e_Quantitativos!$C$4:$S$75</definedName>
    <definedName name="_xlnm.Print_Area" localSheetId="4">PLE!$B$20:$BB$57</definedName>
    <definedName name="_xlnm.Print_Area" localSheetId="5">Resumo_de_Acompanhamento!$B$2:$P$45</definedName>
    <definedName name="artExec">DADOS!$D$26</definedName>
    <definedName name="artFiscal">DADOS!$D$23</definedName>
    <definedName name="cargoTomador">DADOS!$C$30</definedName>
    <definedName name="creaExec">DADOS!$C$26</definedName>
    <definedName name="creaFiscal">DADOS!$C$23</definedName>
    <definedName name="creaPLE">DADOS!$C$20</definedName>
    <definedName name="Cronograma">Cronograma!$B$44:$BB$49</definedName>
    <definedName name="Cronograma.LinhaPadrão">Cronograma!$19:$19</definedName>
    <definedName name="Cronograma.MesesQuadro">COUNTA(OFFSET(Cronograma,0,0,,1))*4</definedName>
    <definedName name="Cronograma.NumPeríodos">MAX(Cronograma.Períodos)</definedName>
    <definedName name="Cronograma.Padrão">Cronograma!$B$44:$BB$49</definedName>
    <definedName name="Cronograma.Períodos">OFFSET(Cronograma!$E$33,1,0):OFFSET(Cronograma!$BB$44,-1,0)</definedName>
    <definedName name="Cronograma.Períodos.LinhaPadrão">Cronograma!$B$19:$BB$19</definedName>
    <definedName name="CronoPrev">OFFSET(CronoPrev!$B$13,1,0):OFFSET(CronoPrev!$G$26,-1,0)</definedName>
    <definedName name="CronoPrev.LinhaPadrão">CronoPrev!$B$8:$G$8</definedName>
    <definedName name="DADOS.LinhaPadrão">DADOS!$A$1:$C$1</definedName>
    <definedName name="dataInicioObra">DADOS!$H$13</definedName>
    <definedName name="deactivatedados.form1">IF(Eventograma_e_Quantitativos!B1="","",VALUE(LEFT(Eventograma_e_Quantitativos!B1,(FIND("-",Eventograma_e_Quantitativos!B1,1))-1)))</definedName>
    <definedName name="Detalhamento">OFFSET(Detalhamento!$A$16,1,0):OFFSET(Detalhamento!$A$71,-1,0)</definedName>
    <definedName name="Detalhamento.Filtro">Detalhamento!$A$16:$J$16</definedName>
    <definedName name="Detalhamento.Imprimir">Detalhamento!$E$2:OFFSET(Detalhamento!$K$74,0,MAX(TRUNC(numFrentes/6,0)+IF(MOD(numFrentes,6)&lt;&gt;0,1,0),1)*6)</definedName>
    <definedName name="Detalhamento.LinhaPadrão">Detalhamento!$1:$1</definedName>
    <definedName name="Detalhamento.OpçãoServiços">Detalhamento!$B$12</definedName>
    <definedName name="Detalhamento.OpçõesExibição">Detalhamento!$B$6:$B$7</definedName>
    <definedName name="Detalhamento.OpçõesServiços">Detalhamento!$B$9:$B$11</definedName>
    <definedName name="Eventograma_e_Quantitativos.Imprimir">Eventograma_e_Quantitativos!$C$4:OFFSET(Eventograma_e_Quantitativos!$M$75,0,MAX(TRUNC(numFrentes/6,0)+IF(MOD(numFrentes,6)&lt;&gt;0,1,0),1)*6)</definedName>
    <definedName name="Eventograma_e_Quantitativos.LinhaPadrão">Eventograma_e_Quantitativos!$1:$1</definedName>
    <definedName name="Eventos">OFFSET(DADOS!$A$33,1,0):OFFSET(DADOS!$C$44,-1,0)</definedName>
    <definedName name="EventosVariaveis">OFFSET(DADOS!$A$34,1,0):OFFSET(DADOS!$C$44,-1,0)</definedName>
    <definedName name="FaltaEvento">Eventograma_e_Quantitativos!$B$16</definedName>
    <definedName name="hoje">TODAY()</definedName>
    <definedName name="Import.Ação">DADOS!$F$7</definedName>
    <definedName name="Import.CNPJ">DADOS!$D$13</definedName>
    <definedName name="Import.Convênio">DADOS!$B$7</definedName>
    <definedName name="Import.CR">DADOS!$A$7</definedName>
    <definedName name="Import.CTEF">DADOS!$A$13</definedName>
    <definedName name="Import.DataAssinaturaCR">DADOS!$H$7</definedName>
    <definedName name="Import.DataInícioObra">DADOS!$H$13</definedName>
    <definedName name="Import.Descrição">Eventograma_e_Quantitativos!$E$18:$E$61</definedName>
    <definedName name="Import.Empresa">DADOS!$B$13</definedName>
    <definedName name="Import.FrenteDeObra">Eventograma_e_Quantitativos!$N$15:$BK$15</definedName>
    <definedName name="Import.Gestor">DADOS!$D$7</definedName>
    <definedName name="Import.Gigov">DADOS!$C$7</definedName>
    <definedName name="Import.Item">OFFSET(Eventograma_e_Quantitativos!$D$17,1,0):OFFSET(Eventograma_e_Quantitativos!$D$62,-1,0)</definedName>
    <definedName name="Import.Localidade">DADOS!$E$10</definedName>
    <definedName name="Import.Município">DADOS!$D$10</definedName>
    <definedName name="Import.numEventos">OFFSET(Eventograma_e_Quantitativos!$K$17,1,0):OFFSET(Eventograma_e_Quantitativos!$K$62,-1,0)</definedName>
    <definedName name="Import.ObjetoCR">DADOS!$F$10</definedName>
    <definedName name="Import.ObjetoCTEF">DADOS!$E$13</definedName>
    <definedName name="Import.PLE">OFFSET(PLE!$E$33,1,0):OFFSET(PLE!$BB$44,-1,0)</definedName>
    <definedName name="Import.PLQ">OFFSET(Eventograma_e_Quantitativos!$N$17,1,0):OFFSET(Eventograma_e_Quantitativos!$BK$62,-1,0)</definedName>
    <definedName name="Import.PreçoTotal">OFFSET(Eventograma_e_Quantitativos!$I$17,1,0):OFFSET(Eventograma_e_Quantitativos!$I$62,-1,0)</definedName>
    <definedName name="Import.Programa">DADOS!$E$7</definedName>
    <definedName name="Import.Proponente">DADOS!$A$10</definedName>
    <definedName name="Import.Unidade">OFFSET(Eventograma_e_Quantitativos!$F$17,1,0):OFFSET(Eventograma_e_Quantitativos!$F$62,-1,0)</definedName>
    <definedName name="Item" localSheetId="1">Eventograma_e_Quantitativos!$D1</definedName>
    <definedName name="LForçamento">OFFSET(Eventograma_e_Quantitativos!$62:$62,-1,0)</definedName>
    <definedName name="LIorçamento">OFFSET(Eventograma_e_Quantitativos!$17:$17,1,0)</definedName>
    <definedName name="mais_um">OFFSET(Detalhamento!A1,-1,0)+1</definedName>
    <definedName name="mediçao">PLE!$AX$28</definedName>
    <definedName name="Medições">PLE!$B$44:$BB$51</definedName>
    <definedName name="Medições.Padrão">PLE!$B$44:$BB$51</definedName>
    <definedName name="Nível" localSheetId="2">Detalhamento!$B1</definedName>
    <definedName name="Nível" localSheetId="1">Eventograma_e_Quantitativos!$C1</definedName>
    <definedName name="nomeTomador">DADOS!$A$30</definedName>
    <definedName name="NumEvento" localSheetId="1">Eventograma_e_Quantitativos!$K1</definedName>
    <definedName name="numEventos">COUNT(OFFSET(Eventos,0,0,,1))</definedName>
    <definedName name="numFrentes">COUNTIF(Eventograma_e_Quantitativos!$N$15:$BK$15,"&lt;&gt;"&amp;"")</definedName>
    <definedName name="periodoMediçao">INDEX(Resumo_de_Acompanhamento!$C$14:$C$37,mediçao)</definedName>
    <definedName name="PLE">OFFSET(PLE!$E$33,1,0):OFFSET(PLE!$BB$44,-1,0)</definedName>
    <definedName name="PLE.LinhaPadrão">PLE!$B$19:$BB$19</definedName>
    <definedName name="PreçoServiçoPorFrente">OFFSET(Eventograma_e_Quantitativos!$BM$17,1,0):OFFSET(Eventograma_e_Quantitativos!$DJ$62,-1,0)</definedName>
    <definedName name="PreçoServiçosPorFrente.Executados">OFFSET(Eventograma_e_Quantitativos!$DM$17,1,0):OFFSET(Eventograma_e_Quantitativos!$FJ$62,-1,0)</definedName>
    <definedName name="PreçoTotal" localSheetId="1">Eventograma_e_Quantitativos!$I1</definedName>
    <definedName name="PreçoUnit" localSheetId="1">Eventograma_e_Quantitativos!$H1</definedName>
    <definedName name="respExec">DADOS!$A$26</definedName>
    <definedName name="respFiscal">DADOS!$A$23</definedName>
    <definedName name="respPLE">DADOS!$A$20</definedName>
    <definedName name="Resumo_de_Acompanhamento">OFFSET(Resumo_de_Acompanhamento!$B$13,1,0):OFFSET(Resumo_de_Acompanhamento!$M$38,-1,0)</definedName>
    <definedName name="Resumo_de_Acompanhamento.LinhaPadrão">Resumo_de_Acompanhamento!$B$1:$M$1</definedName>
    <definedName name="SENHAGT" hidden="1">"eventosglobais"</definedName>
    <definedName name="TituloEventos">OFFSET(DADOS!$J$33,1,0):OFFSET(DADOS!$J$44,-1,0)</definedName>
    <definedName name="_xlnm.Print_Titles" localSheetId="3">Cronograma!$B:$J,Cronograma!$30:$33</definedName>
    <definedName name="_xlnm.Print_Titles" localSheetId="2">Detalhamento!$E:$K,Detalhamento!$13:$16</definedName>
    <definedName name="_xlnm.Print_Titles" localSheetId="1">Eventograma_e_Quantitativos!$C:$M,Eventograma_e_Quantitativos!$15:$17</definedName>
    <definedName name="_xlnm.Print_Titles" localSheetId="4">PLE!$B:$D,PLE!$30:$33</definedName>
    <definedName name="TotalEventos">SUM(TotalPorEvento)</definedName>
    <definedName name="TotalPorEvento">Eventograma_e_Quantitativos!$I$62:OFFSET(Eventograma_e_Quantitativos!$I$72,-1,0)</definedName>
    <definedName name="últimaMedição">MAX(Import.PLE)</definedName>
    <definedName name="ValoresPorEvento">Eventograma_e_Quantitativos!$N$62:OFFSET(Eventograma_e_Quantitativos!$BK$72,-1,0)</definedName>
    <definedName name="ValoresPorEvento.LinhaPadrão">Eventograma_e_Quantitativos!$3:$3</definedName>
  </definedNames>
  <calcPr calcId="152511"/>
</workbook>
</file>

<file path=xl/calcChain.xml><?xml version="1.0" encoding="utf-8"?>
<calcChain xmlns="http://schemas.openxmlformats.org/spreadsheetml/2006/main">
  <c r="L18" i="6" l="1"/>
  <c r="L19" i="6"/>
  <c r="L21" i="6"/>
  <c r="L23" i="6"/>
  <c r="L25" i="6"/>
  <c r="L27" i="6"/>
  <c r="L30" i="6"/>
  <c r="L31" i="6"/>
  <c r="L37" i="6"/>
  <c r="L42" i="6"/>
  <c r="L45" i="6"/>
  <c r="L51" i="6"/>
  <c r="L52" i="6"/>
  <c r="L54" i="6"/>
  <c r="K20" i="6"/>
  <c r="L20" i="6" s="1"/>
  <c r="G57" i="13" l="1"/>
  <c r="DK61" i="6"/>
  <c r="DJ61" i="6"/>
  <c r="DI61" i="6"/>
  <c r="DH61" i="6"/>
  <c r="DG61" i="6"/>
  <c r="DF61" i="6"/>
  <c r="DE61" i="6"/>
  <c r="DD61" i="6"/>
  <c r="DC61" i="6"/>
  <c r="DB61" i="6"/>
  <c r="DA61" i="6"/>
  <c r="CZ61" i="6"/>
  <c r="CY61" i="6"/>
  <c r="CX61" i="6"/>
  <c r="CW61" i="6"/>
  <c r="CV61" i="6"/>
  <c r="CU61" i="6"/>
  <c r="CT61" i="6"/>
  <c r="CS61" i="6"/>
  <c r="CR61" i="6"/>
  <c r="CQ61" i="6"/>
  <c r="CP61" i="6"/>
  <c r="CO61" i="6"/>
  <c r="CN61" i="6"/>
  <c r="CM61" i="6"/>
  <c r="CL61" i="6"/>
  <c r="CK61" i="6"/>
  <c r="CJ61" i="6"/>
  <c r="CI61" i="6"/>
  <c r="CH61" i="6"/>
  <c r="CG61" i="6"/>
  <c r="CF61" i="6"/>
  <c r="CE61" i="6"/>
  <c r="CD61" i="6"/>
  <c r="CC61" i="6"/>
  <c r="CB61" i="6"/>
  <c r="CA61" i="6"/>
  <c r="BZ61" i="6"/>
  <c r="BY61" i="6"/>
  <c r="BX61" i="6"/>
  <c r="BW61" i="6"/>
  <c r="BV61" i="6"/>
  <c r="BU61" i="6"/>
  <c r="BT61" i="6"/>
  <c r="BS61" i="6"/>
  <c r="BR61" i="6"/>
  <c r="BQ61" i="6"/>
  <c r="C61" i="6"/>
  <c r="G61" i="6" s="1"/>
  <c r="H61" i="6" s="1"/>
  <c r="B61" i="6"/>
  <c r="DK60" i="6"/>
  <c r="DJ60" i="6"/>
  <c r="DI60" i="6"/>
  <c r="DH60" i="6"/>
  <c r="DG60" i="6"/>
  <c r="DF60" i="6"/>
  <c r="DE60" i="6"/>
  <c r="DD60" i="6"/>
  <c r="DC60" i="6"/>
  <c r="DB60" i="6"/>
  <c r="DA60" i="6"/>
  <c r="CZ60" i="6"/>
  <c r="CY60" i="6"/>
  <c r="CX60" i="6"/>
  <c r="CW60" i="6"/>
  <c r="CV60" i="6"/>
  <c r="CU60" i="6"/>
  <c r="CT60" i="6"/>
  <c r="CS60" i="6"/>
  <c r="CR60" i="6"/>
  <c r="CQ60" i="6"/>
  <c r="CP60" i="6"/>
  <c r="CO60" i="6"/>
  <c r="CN60" i="6"/>
  <c r="CM60" i="6"/>
  <c r="CL60" i="6"/>
  <c r="CK60" i="6"/>
  <c r="CJ60" i="6"/>
  <c r="CI60" i="6"/>
  <c r="CH60" i="6"/>
  <c r="CG60" i="6"/>
  <c r="CF60" i="6"/>
  <c r="CE60" i="6"/>
  <c r="CD60" i="6"/>
  <c r="CC60" i="6"/>
  <c r="CB60" i="6"/>
  <c r="CA60" i="6"/>
  <c r="BZ60" i="6"/>
  <c r="BY60" i="6"/>
  <c r="BX60" i="6"/>
  <c r="BW60" i="6"/>
  <c r="BV60" i="6"/>
  <c r="BU60" i="6"/>
  <c r="BT60" i="6"/>
  <c r="BS60" i="6"/>
  <c r="BR60" i="6"/>
  <c r="BQ60" i="6"/>
  <c r="C60" i="6"/>
  <c r="G60" i="6" s="1"/>
  <c r="H60" i="6" s="1"/>
  <c r="B60" i="6"/>
  <c r="DK59" i="6"/>
  <c r="DJ59" i="6"/>
  <c r="DI59" i="6"/>
  <c r="DH59" i="6"/>
  <c r="DG59" i="6"/>
  <c r="DF59" i="6"/>
  <c r="DE59" i="6"/>
  <c r="DD59" i="6"/>
  <c r="DC59" i="6"/>
  <c r="DB59" i="6"/>
  <c r="DA59" i="6"/>
  <c r="CZ59" i="6"/>
  <c r="CY59" i="6"/>
  <c r="CX59" i="6"/>
  <c r="CW59" i="6"/>
  <c r="CV59" i="6"/>
  <c r="CU59" i="6"/>
  <c r="CT59" i="6"/>
  <c r="CS59" i="6"/>
  <c r="CR59" i="6"/>
  <c r="CQ59" i="6"/>
  <c r="CP59" i="6"/>
  <c r="CO59" i="6"/>
  <c r="CN59" i="6"/>
  <c r="CM59" i="6"/>
  <c r="CL59" i="6"/>
  <c r="CK59" i="6"/>
  <c r="CJ59" i="6"/>
  <c r="CI59" i="6"/>
  <c r="CH59" i="6"/>
  <c r="CG59" i="6"/>
  <c r="CF59" i="6"/>
  <c r="CE59" i="6"/>
  <c r="CD59" i="6"/>
  <c r="CC59" i="6"/>
  <c r="CB59" i="6"/>
  <c r="CA59" i="6"/>
  <c r="BZ59" i="6"/>
  <c r="BY59" i="6"/>
  <c r="BX59" i="6"/>
  <c r="BW59" i="6"/>
  <c r="BV59" i="6"/>
  <c r="BU59" i="6"/>
  <c r="BT59" i="6"/>
  <c r="BS59" i="6"/>
  <c r="BR59" i="6"/>
  <c r="BQ59" i="6"/>
  <c r="C59" i="6"/>
  <c r="G59" i="6" s="1"/>
  <c r="H59" i="6" s="1"/>
  <c r="B59" i="6"/>
  <c r="G63" i="13" l="1"/>
  <c r="BP61" i="6"/>
  <c r="BO61" i="6"/>
  <c r="BM61" i="6"/>
  <c r="BN61" i="6"/>
  <c r="BM60" i="6"/>
  <c r="BP60" i="6"/>
  <c r="BO60" i="6"/>
  <c r="BN60" i="6"/>
  <c r="BP59" i="6"/>
  <c r="BO59" i="6"/>
  <c r="BN59" i="6"/>
  <c r="BM59" i="6"/>
  <c r="G66" i="13" l="1"/>
  <c r="G28" i="13"/>
  <c r="DK58" i="6"/>
  <c r="DJ58" i="6"/>
  <c r="DI58" i="6"/>
  <c r="DH58" i="6"/>
  <c r="DG58" i="6"/>
  <c r="DF58" i="6"/>
  <c r="DE58" i="6"/>
  <c r="DD58" i="6"/>
  <c r="DC58" i="6"/>
  <c r="DB58" i="6"/>
  <c r="DA58" i="6"/>
  <c r="CZ58" i="6"/>
  <c r="CY58" i="6"/>
  <c r="CX58" i="6"/>
  <c r="CW58" i="6"/>
  <c r="CV58" i="6"/>
  <c r="CU58" i="6"/>
  <c r="CT58" i="6"/>
  <c r="CS58" i="6"/>
  <c r="CR58" i="6"/>
  <c r="CQ58" i="6"/>
  <c r="CP58" i="6"/>
  <c r="CO58" i="6"/>
  <c r="CN58" i="6"/>
  <c r="CM58" i="6"/>
  <c r="CL58" i="6"/>
  <c r="CK58" i="6"/>
  <c r="CJ58" i="6"/>
  <c r="CI58" i="6"/>
  <c r="CH58" i="6"/>
  <c r="CG58" i="6"/>
  <c r="CF58" i="6"/>
  <c r="CE58" i="6"/>
  <c r="CD58" i="6"/>
  <c r="CC58" i="6"/>
  <c r="CB58" i="6"/>
  <c r="CA58" i="6"/>
  <c r="BZ58" i="6"/>
  <c r="BY58" i="6"/>
  <c r="BX58" i="6"/>
  <c r="BW58" i="6"/>
  <c r="BV58" i="6"/>
  <c r="BU58" i="6"/>
  <c r="BT58" i="6"/>
  <c r="BS58" i="6"/>
  <c r="BR58" i="6"/>
  <c r="BQ58" i="6"/>
  <c r="C58" i="6"/>
  <c r="G58" i="6" s="1"/>
  <c r="H58" i="6" s="1"/>
  <c r="B58" i="6"/>
  <c r="DK57" i="6"/>
  <c r="DJ57" i="6"/>
  <c r="DI57" i="6"/>
  <c r="DH57" i="6"/>
  <c r="DG57" i="6"/>
  <c r="DF57" i="6"/>
  <c r="DE57" i="6"/>
  <c r="DD57" i="6"/>
  <c r="DC57" i="6"/>
  <c r="DB57" i="6"/>
  <c r="DA57" i="6"/>
  <c r="CZ57" i="6"/>
  <c r="CY57" i="6"/>
  <c r="CX57" i="6"/>
  <c r="CW57" i="6"/>
  <c r="CV57" i="6"/>
  <c r="CU57" i="6"/>
  <c r="CT57" i="6"/>
  <c r="CS57" i="6"/>
  <c r="CR57" i="6"/>
  <c r="CQ57" i="6"/>
  <c r="CP57" i="6"/>
  <c r="CO57" i="6"/>
  <c r="CN57" i="6"/>
  <c r="CM57" i="6"/>
  <c r="CL57" i="6"/>
  <c r="CK57" i="6"/>
  <c r="CJ57" i="6"/>
  <c r="CI57" i="6"/>
  <c r="CH57" i="6"/>
  <c r="CG57" i="6"/>
  <c r="CF57" i="6"/>
  <c r="CE57" i="6"/>
  <c r="CD57" i="6"/>
  <c r="CC57" i="6"/>
  <c r="CB57" i="6"/>
  <c r="CA57" i="6"/>
  <c r="BZ57" i="6"/>
  <c r="BY57" i="6"/>
  <c r="BX57" i="6"/>
  <c r="BW57" i="6"/>
  <c r="BV57" i="6"/>
  <c r="BU57" i="6"/>
  <c r="BT57" i="6"/>
  <c r="BS57" i="6"/>
  <c r="BR57" i="6"/>
  <c r="BQ57" i="6"/>
  <c r="C57" i="6"/>
  <c r="G57" i="6" s="1"/>
  <c r="H57" i="6" s="1"/>
  <c r="B57" i="6"/>
  <c r="DK56" i="6"/>
  <c r="DJ56" i="6"/>
  <c r="DI56" i="6"/>
  <c r="DH56" i="6"/>
  <c r="DG56" i="6"/>
  <c r="DF56" i="6"/>
  <c r="DE56" i="6"/>
  <c r="DD56" i="6"/>
  <c r="DC56" i="6"/>
  <c r="DB56" i="6"/>
  <c r="DA56" i="6"/>
  <c r="CZ56" i="6"/>
  <c r="CY56" i="6"/>
  <c r="CX56" i="6"/>
  <c r="CW56" i="6"/>
  <c r="CV56" i="6"/>
  <c r="CU56" i="6"/>
  <c r="CT56" i="6"/>
  <c r="CS56" i="6"/>
  <c r="CR56" i="6"/>
  <c r="CQ56" i="6"/>
  <c r="CP56" i="6"/>
  <c r="CO56" i="6"/>
  <c r="CN56" i="6"/>
  <c r="CM56" i="6"/>
  <c r="CL56" i="6"/>
  <c r="CK56" i="6"/>
  <c r="CJ56" i="6"/>
  <c r="CI56" i="6"/>
  <c r="CH56" i="6"/>
  <c r="CG56" i="6"/>
  <c r="CF56" i="6"/>
  <c r="CE56" i="6"/>
  <c r="CD56" i="6"/>
  <c r="CC56" i="6"/>
  <c r="CB56" i="6"/>
  <c r="CA56" i="6"/>
  <c r="BZ56" i="6"/>
  <c r="BY56" i="6"/>
  <c r="BX56" i="6"/>
  <c r="BW56" i="6"/>
  <c r="BV56" i="6"/>
  <c r="BU56" i="6"/>
  <c r="BT56" i="6"/>
  <c r="BS56" i="6"/>
  <c r="BR56" i="6"/>
  <c r="BQ56" i="6"/>
  <c r="C56" i="6"/>
  <c r="G56" i="6" s="1"/>
  <c r="H56" i="6" s="1"/>
  <c r="B56" i="6"/>
  <c r="DK55" i="6"/>
  <c r="DJ55" i="6"/>
  <c r="DI55" i="6"/>
  <c r="DH55" i="6"/>
  <c r="DG55" i="6"/>
  <c r="DF55" i="6"/>
  <c r="DE55" i="6"/>
  <c r="DD55" i="6"/>
  <c r="DC55" i="6"/>
  <c r="DB55" i="6"/>
  <c r="DA55" i="6"/>
  <c r="CZ55" i="6"/>
  <c r="CY55" i="6"/>
  <c r="CX55" i="6"/>
  <c r="CW55" i="6"/>
  <c r="CV55" i="6"/>
  <c r="CU55" i="6"/>
  <c r="CT55" i="6"/>
  <c r="CS55" i="6"/>
  <c r="CR55" i="6"/>
  <c r="CQ55" i="6"/>
  <c r="CP55" i="6"/>
  <c r="CO55" i="6"/>
  <c r="CN55" i="6"/>
  <c r="CM55" i="6"/>
  <c r="CL55" i="6"/>
  <c r="CK55" i="6"/>
  <c r="CJ55" i="6"/>
  <c r="CI55" i="6"/>
  <c r="CH55" i="6"/>
  <c r="CG55" i="6"/>
  <c r="CF55" i="6"/>
  <c r="CE55" i="6"/>
  <c r="CD55" i="6"/>
  <c r="CC55" i="6"/>
  <c r="CB55" i="6"/>
  <c r="CA55" i="6"/>
  <c r="BZ55" i="6"/>
  <c r="BY55" i="6"/>
  <c r="BX55" i="6"/>
  <c r="BW55" i="6"/>
  <c r="BV55" i="6"/>
  <c r="BU55" i="6"/>
  <c r="BT55" i="6"/>
  <c r="BS55" i="6"/>
  <c r="BR55" i="6"/>
  <c r="BQ55" i="6"/>
  <c r="C55" i="6"/>
  <c r="G55" i="6" s="1"/>
  <c r="H55" i="6" s="1"/>
  <c r="B55" i="6"/>
  <c r="DK54" i="6"/>
  <c r="DJ54" i="6"/>
  <c r="DI54" i="6"/>
  <c r="DH54" i="6"/>
  <c r="DG54" i="6"/>
  <c r="DF54" i="6"/>
  <c r="DE54" i="6"/>
  <c r="DD54" i="6"/>
  <c r="DC54" i="6"/>
  <c r="DB54" i="6"/>
  <c r="DA54" i="6"/>
  <c r="CZ54" i="6"/>
  <c r="CY54" i="6"/>
  <c r="CX54" i="6"/>
  <c r="CW54" i="6"/>
  <c r="CV54" i="6"/>
  <c r="CU54" i="6"/>
  <c r="CT54" i="6"/>
  <c r="CS54" i="6"/>
  <c r="CR54" i="6"/>
  <c r="CQ54" i="6"/>
  <c r="CP54" i="6"/>
  <c r="CO54" i="6"/>
  <c r="CN54" i="6"/>
  <c r="CM54" i="6"/>
  <c r="CL54" i="6"/>
  <c r="CK54" i="6"/>
  <c r="CJ54" i="6"/>
  <c r="CI54" i="6"/>
  <c r="CH54" i="6"/>
  <c r="CG54" i="6"/>
  <c r="CF54" i="6"/>
  <c r="CE54" i="6"/>
  <c r="CD54" i="6"/>
  <c r="CC54" i="6"/>
  <c r="CB54" i="6"/>
  <c r="CA54" i="6"/>
  <c r="BZ54" i="6"/>
  <c r="BY54" i="6"/>
  <c r="BX54" i="6"/>
  <c r="BW54" i="6"/>
  <c r="BV54" i="6"/>
  <c r="BU54" i="6"/>
  <c r="BT54" i="6"/>
  <c r="BS54" i="6"/>
  <c r="BR54" i="6"/>
  <c r="BQ54" i="6"/>
  <c r="FD54" i="6"/>
  <c r="C54" i="6"/>
  <c r="G54" i="6" s="1"/>
  <c r="H54" i="6" s="1"/>
  <c r="B54" i="6"/>
  <c r="DK53" i="6"/>
  <c r="DJ53" i="6"/>
  <c r="DI53" i="6"/>
  <c r="DH53" i="6"/>
  <c r="DG53" i="6"/>
  <c r="DF53" i="6"/>
  <c r="DE53" i="6"/>
  <c r="DD53" i="6"/>
  <c r="DC53" i="6"/>
  <c r="DB53" i="6"/>
  <c r="DA53" i="6"/>
  <c r="CZ53" i="6"/>
  <c r="CY53" i="6"/>
  <c r="CX53" i="6"/>
  <c r="CW53" i="6"/>
  <c r="CV53" i="6"/>
  <c r="CU53" i="6"/>
  <c r="CT53" i="6"/>
  <c r="CS53" i="6"/>
  <c r="CR53" i="6"/>
  <c r="CQ53" i="6"/>
  <c r="CP53" i="6"/>
  <c r="CO53" i="6"/>
  <c r="CN53" i="6"/>
  <c r="CM53" i="6"/>
  <c r="CL53" i="6"/>
  <c r="CK53" i="6"/>
  <c r="CJ53" i="6"/>
  <c r="CI53" i="6"/>
  <c r="CH53" i="6"/>
  <c r="CG53" i="6"/>
  <c r="CF53" i="6"/>
  <c r="CE53" i="6"/>
  <c r="CD53" i="6"/>
  <c r="CC53" i="6"/>
  <c r="CB53" i="6"/>
  <c r="CA53" i="6"/>
  <c r="BZ53" i="6"/>
  <c r="BY53" i="6"/>
  <c r="BX53" i="6"/>
  <c r="BW53" i="6"/>
  <c r="BV53" i="6"/>
  <c r="BU53" i="6"/>
  <c r="BT53" i="6"/>
  <c r="BS53" i="6"/>
  <c r="BR53" i="6"/>
  <c r="BQ53" i="6"/>
  <c r="C53" i="6"/>
  <c r="B53" i="6"/>
  <c r="DK52" i="6"/>
  <c r="DJ52" i="6"/>
  <c r="DI52" i="6"/>
  <c r="DH52" i="6"/>
  <c r="DG52" i="6"/>
  <c r="DF52" i="6"/>
  <c r="DE52" i="6"/>
  <c r="DD52" i="6"/>
  <c r="DC52" i="6"/>
  <c r="DB52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CO52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B52" i="6"/>
  <c r="CA52" i="6"/>
  <c r="BZ52" i="6"/>
  <c r="BY52" i="6"/>
  <c r="BX52" i="6"/>
  <c r="BW52" i="6"/>
  <c r="BV52" i="6"/>
  <c r="BU52" i="6"/>
  <c r="BT52" i="6"/>
  <c r="BS52" i="6"/>
  <c r="BR52" i="6"/>
  <c r="BQ52" i="6"/>
  <c r="EG52" i="6"/>
  <c r="C52" i="6"/>
  <c r="G52" i="6" s="1"/>
  <c r="H52" i="6" s="1"/>
  <c r="B52" i="6"/>
  <c r="EZ51" i="6"/>
  <c r="DY51" i="6"/>
  <c r="DK51" i="6"/>
  <c r="DJ51" i="6"/>
  <c r="DI51" i="6"/>
  <c r="DH51" i="6"/>
  <c r="DG51" i="6"/>
  <c r="DF51" i="6"/>
  <c r="DE51" i="6"/>
  <c r="DD51" i="6"/>
  <c r="DC51" i="6"/>
  <c r="DB51" i="6"/>
  <c r="DA51" i="6"/>
  <c r="CZ51" i="6"/>
  <c r="CY51" i="6"/>
  <c r="CX51" i="6"/>
  <c r="CW51" i="6"/>
  <c r="CV51" i="6"/>
  <c r="CU51" i="6"/>
  <c r="CT51" i="6"/>
  <c r="CS51" i="6"/>
  <c r="CR51" i="6"/>
  <c r="CQ51" i="6"/>
  <c r="CP51" i="6"/>
  <c r="CO51" i="6"/>
  <c r="CN51" i="6"/>
  <c r="CM51" i="6"/>
  <c r="CL51" i="6"/>
  <c r="CK51" i="6"/>
  <c r="CJ51" i="6"/>
  <c r="CI51" i="6"/>
  <c r="CH51" i="6"/>
  <c r="CG51" i="6"/>
  <c r="CF51" i="6"/>
  <c r="CE51" i="6"/>
  <c r="CD51" i="6"/>
  <c r="CC51" i="6"/>
  <c r="CB51" i="6"/>
  <c r="CA51" i="6"/>
  <c r="BZ51" i="6"/>
  <c r="BY51" i="6"/>
  <c r="BX51" i="6"/>
  <c r="BW51" i="6"/>
  <c r="BV51" i="6"/>
  <c r="BU51" i="6"/>
  <c r="BT51" i="6"/>
  <c r="BS51" i="6"/>
  <c r="BR51" i="6"/>
  <c r="BQ51" i="6"/>
  <c r="FF51" i="6"/>
  <c r="C51" i="6"/>
  <c r="G51" i="6" s="1"/>
  <c r="H51" i="6" s="1"/>
  <c r="BP51" i="6" s="1"/>
  <c r="B51" i="6"/>
  <c r="DK50" i="6"/>
  <c r="DJ50" i="6"/>
  <c r="DI50" i="6"/>
  <c r="DH50" i="6"/>
  <c r="DG50" i="6"/>
  <c r="DF50" i="6"/>
  <c r="DE50" i="6"/>
  <c r="DD50" i="6"/>
  <c r="DC50" i="6"/>
  <c r="DB50" i="6"/>
  <c r="DA50" i="6"/>
  <c r="CZ50" i="6"/>
  <c r="CY50" i="6"/>
  <c r="CX50" i="6"/>
  <c r="CW50" i="6"/>
  <c r="CV50" i="6"/>
  <c r="CU50" i="6"/>
  <c r="CT50" i="6"/>
  <c r="CS50" i="6"/>
  <c r="CR50" i="6"/>
  <c r="CQ50" i="6"/>
  <c r="CP50" i="6"/>
  <c r="CO50" i="6"/>
  <c r="CN50" i="6"/>
  <c r="CM50" i="6"/>
  <c r="CL50" i="6"/>
  <c r="CK50" i="6"/>
  <c r="CJ50" i="6"/>
  <c r="CI50" i="6"/>
  <c r="CH50" i="6"/>
  <c r="CG50" i="6"/>
  <c r="CF50" i="6"/>
  <c r="CE50" i="6"/>
  <c r="CD50" i="6"/>
  <c r="CC50" i="6"/>
  <c r="CB50" i="6"/>
  <c r="CA50" i="6"/>
  <c r="BZ50" i="6"/>
  <c r="BY50" i="6"/>
  <c r="BX50" i="6"/>
  <c r="BW50" i="6"/>
  <c r="BV50" i="6"/>
  <c r="BU50" i="6"/>
  <c r="BT50" i="6"/>
  <c r="BS50" i="6"/>
  <c r="BR50" i="6"/>
  <c r="BQ50" i="6"/>
  <c r="C50" i="6"/>
  <c r="G50" i="6" s="1"/>
  <c r="H50" i="6" s="1"/>
  <c r="B50" i="6"/>
  <c r="DK49" i="6"/>
  <c r="DJ49" i="6"/>
  <c r="DI49" i="6"/>
  <c r="DH49" i="6"/>
  <c r="DG49" i="6"/>
  <c r="DF49" i="6"/>
  <c r="DE49" i="6"/>
  <c r="DD49" i="6"/>
  <c r="DC49" i="6"/>
  <c r="DB49" i="6"/>
  <c r="DA49" i="6"/>
  <c r="CZ49" i="6"/>
  <c r="CY49" i="6"/>
  <c r="CX49" i="6"/>
  <c r="CW49" i="6"/>
  <c r="CV49" i="6"/>
  <c r="CU49" i="6"/>
  <c r="CT49" i="6"/>
  <c r="CS49" i="6"/>
  <c r="CR49" i="6"/>
  <c r="CQ49" i="6"/>
  <c r="CP49" i="6"/>
  <c r="CO49" i="6"/>
  <c r="CN49" i="6"/>
  <c r="CM49" i="6"/>
  <c r="CL49" i="6"/>
  <c r="CK49" i="6"/>
  <c r="CJ49" i="6"/>
  <c r="CI49" i="6"/>
  <c r="CH49" i="6"/>
  <c r="CG49" i="6"/>
  <c r="CF49" i="6"/>
  <c r="CE49" i="6"/>
  <c r="CD49" i="6"/>
  <c r="CC49" i="6"/>
  <c r="CB49" i="6"/>
  <c r="CA49" i="6"/>
  <c r="BZ49" i="6"/>
  <c r="BY49" i="6"/>
  <c r="BX49" i="6"/>
  <c r="BW49" i="6"/>
  <c r="BV49" i="6"/>
  <c r="BU49" i="6"/>
  <c r="BT49" i="6"/>
  <c r="BS49" i="6"/>
  <c r="BR49" i="6"/>
  <c r="BQ49" i="6"/>
  <c r="C49" i="6"/>
  <c r="G49" i="6" s="1"/>
  <c r="H49" i="6" s="1"/>
  <c r="B49" i="6"/>
  <c r="DK48" i="6"/>
  <c r="DJ48" i="6"/>
  <c r="DI48" i="6"/>
  <c r="DH48" i="6"/>
  <c r="DG48" i="6"/>
  <c r="DF48" i="6"/>
  <c r="DE48" i="6"/>
  <c r="DD48" i="6"/>
  <c r="DC48" i="6"/>
  <c r="DB48" i="6"/>
  <c r="DA48" i="6"/>
  <c r="CZ48" i="6"/>
  <c r="CY48" i="6"/>
  <c r="CX48" i="6"/>
  <c r="CW48" i="6"/>
  <c r="CV48" i="6"/>
  <c r="CU48" i="6"/>
  <c r="CT48" i="6"/>
  <c r="CS48" i="6"/>
  <c r="CR48" i="6"/>
  <c r="CQ48" i="6"/>
  <c r="CP48" i="6"/>
  <c r="CO48" i="6"/>
  <c r="CN48" i="6"/>
  <c r="CM48" i="6"/>
  <c r="CL48" i="6"/>
  <c r="CK48" i="6"/>
  <c r="CJ48" i="6"/>
  <c r="CI48" i="6"/>
  <c r="CH48" i="6"/>
  <c r="CG48" i="6"/>
  <c r="CF48" i="6"/>
  <c r="CE48" i="6"/>
  <c r="CD48" i="6"/>
  <c r="CC48" i="6"/>
  <c r="CB48" i="6"/>
  <c r="CA48" i="6"/>
  <c r="BZ48" i="6"/>
  <c r="BY48" i="6"/>
  <c r="BX48" i="6"/>
  <c r="BW48" i="6"/>
  <c r="BV48" i="6"/>
  <c r="BU48" i="6"/>
  <c r="BT48" i="6"/>
  <c r="BS48" i="6"/>
  <c r="BR48" i="6"/>
  <c r="BQ48" i="6"/>
  <c r="C48" i="6"/>
  <c r="G48" i="6" s="1"/>
  <c r="H48" i="6" s="1"/>
  <c r="B48" i="6"/>
  <c r="DK47" i="6"/>
  <c r="DJ47" i="6"/>
  <c r="DI47" i="6"/>
  <c r="DH47" i="6"/>
  <c r="DG47" i="6"/>
  <c r="DF47" i="6"/>
  <c r="DE47" i="6"/>
  <c r="DD47" i="6"/>
  <c r="DC47" i="6"/>
  <c r="DB47" i="6"/>
  <c r="DA47" i="6"/>
  <c r="CZ47" i="6"/>
  <c r="CY47" i="6"/>
  <c r="CX47" i="6"/>
  <c r="CW47" i="6"/>
  <c r="CV47" i="6"/>
  <c r="CU47" i="6"/>
  <c r="CT47" i="6"/>
  <c r="CS47" i="6"/>
  <c r="CR47" i="6"/>
  <c r="CQ47" i="6"/>
  <c r="CP47" i="6"/>
  <c r="CO47" i="6"/>
  <c r="CN47" i="6"/>
  <c r="CM47" i="6"/>
  <c r="CL47" i="6"/>
  <c r="CK47" i="6"/>
  <c r="CJ47" i="6"/>
  <c r="CI47" i="6"/>
  <c r="CH47" i="6"/>
  <c r="CG47" i="6"/>
  <c r="CF47" i="6"/>
  <c r="CE47" i="6"/>
  <c r="CD47" i="6"/>
  <c r="CC47" i="6"/>
  <c r="CB47" i="6"/>
  <c r="CA47" i="6"/>
  <c r="BZ47" i="6"/>
  <c r="BY47" i="6"/>
  <c r="BX47" i="6"/>
  <c r="BW47" i="6"/>
  <c r="BV47" i="6"/>
  <c r="BU47" i="6"/>
  <c r="BT47" i="6"/>
  <c r="BS47" i="6"/>
  <c r="BR47" i="6"/>
  <c r="BQ47" i="6"/>
  <c r="C47" i="6"/>
  <c r="G47" i="6" s="1"/>
  <c r="H47" i="6" s="1"/>
  <c r="B47" i="6"/>
  <c r="DK46" i="6"/>
  <c r="DJ46" i="6"/>
  <c r="DI46" i="6"/>
  <c r="DH46" i="6"/>
  <c r="DG46" i="6"/>
  <c r="DF46" i="6"/>
  <c r="DE46" i="6"/>
  <c r="DD46" i="6"/>
  <c r="DC46" i="6"/>
  <c r="DB46" i="6"/>
  <c r="DA46" i="6"/>
  <c r="CZ46" i="6"/>
  <c r="CY46" i="6"/>
  <c r="CX46" i="6"/>
  <c r="CW46" i="6"/>
  <c r="CV46" i="6"/>
  <c r="CU46" i="6"/>
  <c r="CT46" i="6"/>
  <c r="CS46" i="6"/>
  <c r="CR46" i="6"/>
  <c r="CQ46" i="6"/>
  <c r="CP46" i="6"/>
  <c r="CO46" i="6"/>
  <c r="CN46" i="6"/>
  <c r="CM46" i="6"/>
  <c r="CL46" i="6"/>
  <c r="CK46" i="6"/>
  <c r="CJ46" i="6"/>
  <c r="CI46" i="6"/>
  <c r="CH46" i="6"/>
  <c r="CG46" i="6"/>
  <c r="CF46" i="6"/>
  <c r="CE46" i="6"/>
  <c r="CD46" i="6"/>
  <c r="CC46" i="6"/>
  <c r="CB46" i="6"/>
  <c r="CA46" i="6"/>
  <c r="BZ46" i="6"/>
  <c r="BY46" i="6"/>
  <c r="BX46" i="6"/>
  <c r="BW46" i="6"/>
  <c r="BV46" i="6"/>
  <c r="BU46" i="6"/>
  <c r="BT46" i="6"/>
  <c r="BS46" i="6"/>
  <c r="BR46" i="6"/>
  <c r="BQ46" i="6"/>
  <c r="C46" i="6"/>
  <c r="B46" i="6"/>
  <c r="EX45" i="6"/>
  <c r="EW45" i="6"/>
  <c r="EG45" i="6"/>
  <c r="DK45" i="6"/>
  <c r="DJ45" i="6"/>
  <c r="DI45" i="6"/>
  <c r="DH45" i="6"/>
  <c r="DG45" i="6"/>
  <c r="DF45" i="6"/>
  <c r="DE45" i="6"/>
  <c r="DD45" i="6"/>
  <c r="DC45" i="6"/>
  <c r="DB45" i="6"/>
  <c r="DA45" i="6"/>
  <c r="CZ45" i="6"/>
  <c r="CY45" i="6"/>
  <c r="CX45" i="6"/>
  <c r="CW45" i="6"/>
  <c r="CV45" i="6"/>
  <c r="CU45" i="6"/>
  <c r="CT45" i="6"/>
  <c r="CS45" i="6"/>
  <c r="CR45" i="6"/>
  <c r="CQ45" i="6"/>
  <c r="CP45" i="6"/>
  <c r="CO45" i="6"/>
  <c r="CN45" i="6"/>
  <c r="CM45" i="6"/>
  <c r="CL45" i="6"/>
  <c r="CK45" i="6"/>
  <c r="CJ45" i="6"/>
  <c r="CI45" i="6"/>
  <c r="CH45" i="6"/>
  <c r="CG45" i="6"/>
  <c r="CF45" i="6"/>
  <c r="CE45" i="6"/>
  <c r="CD45" i="6"/>
  <c r="CC45" i="6"/>
  <c r="CB45" i="6"/>
  <c r="CA45" i="6"/>
  <c r="BZ45" i="6"/>
  <c r="BY45" i="6"/>
  <c r="BX45" i="6"/>
  <c r="BW45" i="6"/>
  <c r="BV45" i="6"/>
  <c r="BU45" i="6"/>
  <c r="BT45" i="6"/>
  <c r="BS45" i="6"/>
  <c r="BR45" i="6"/>
  <c r="BQ45" i="6"/>
  <c r="FC45" i="6"/>
  <c r="C45" i="6"/>
  <c r="G45" i="6" s="1"/>
  <c r="H45" i="6" s="1"/>
  <c r="B45" i="6"/>
  <c r="G46" i="6" l="1"/>
  <c r="H46" i="6" s="1"/>
  <c r="BP46" i="6" s="1"/>
  <c r="B57" i="13"/>
  <c r="I57" i="13" s="1"/>
  <c r="G53" i="6"/>
  <c r="H53" i="6" s="1"/>
  <c r="B63" i="13"/>
  <c r="I63" i="13" s="1"/>
  <c r="B66" i="13"/>
  <c r="I66" i="13" s="1"/>
  <c r="G34" i="13"/>
  <c r="ES51" i="6"/>
  <c r="BO55" i="6"/>
  <c r="DU45" i="6"/>
  <c r="BM56" i="6"/>
  <c r="BP55" i="6"/>
  <c r="EY54" i="6"/>
  <c r="DQ45" i="6"/>
  <c r="FE51" i="6"/>
  <c r="FA45" i="6"/>
  <c r="DR45" i="6"/>
  <c r="DM51" i="6"/>
  <c r="DM52" i="6"/>
  <c r="ED54" i="6"/>
  <c r="EC51" i="6"/>
  <c r="EL52" i="6"/>
  <c r="EL54" i="6"/>
  <c r="EH45" i="6"/>
  <c r="EK45" i="6"/>
  <c r="EJ51" i="6"/>
  <c r="ET54" i="6"/>
  <c r="BO47" i="6"/>
  <c r="BP47" i="6"/>
  <c r="BN56" i="6"/>
  <c r="BP53" i="6"/>
  <c r="BO53" i="6"/>
  <c r="BN53" i="6"/>
  <c r="BM53" i="6"/>
  <c r="BM52" i="6"/>
  <c r="BN52" i="6"/>
  <c r="DQ51" i="6"/>
  <c r="EK51" i="6"/>
  <c r="FH51" i="6"/>
  <c r="DN52" i="6"/>
  <c r="EO52" i="6"/>
  <c r="DN54" i="6"/>
  <c r="FB54" i="6"/>
  <c r="DV45" i="6"/>
  <c r="FB45" i="6"/>
  <c r="DY45" i="6"/>
  <c r="EO45" i="6"/>
  <c r="FE45" i="6"/>
  <c r="DT51" i="6"/>
  <c r="EO51" i="6"/>
  <c r="FI51" i="6"/>
  <c r="DT52" i="6"/>
  <c r="ET52" i="6"/>
  <c r="DS54" i="6"/>
  <c r="FJ54" i="6"/>
  <c r="EL45" i="6"/>
  <c r="DZ45" i="6"/>
  <c r="EP45" i="6"/>
  <c r="FF45" i="6"/>
  <c r="DU51" i="6"/>
  <c r="ER51" i="6"/>
  <c r="DU52" i="6"/>
  <c r="EW52" i="6"/>
  <c r="DV54" i="6"/>
  <c r="DM45" i="6"/>
  <c r="ES45" i="6"/>
  <c r="DY52" i="6"/>
  <c r="FB52" i="6"/>
  <c r="EC45" i="6"/>
  <c r="FI45" i="6"/>
  <c r="DN45" i="6"/>
  <c r="ED45" i="6"/>
  <c r="ET45" i="6"/>
  <c r="FJ45" i="6"/>
  <c r="EB51" i="6"/>
  <c r="EW51" i="6"/>
  <c r="EB52" i="6"/>
  <c r="FE52" i="6"/>
  <c r="EI54" i="6"/>
  <c r="EE52" i="6"/>
  <c r="FJ52" i="6"/>
  <c r="EG51" i="6"/>
  <c r="FA51" i="6"/>
  <c r="BM46" i="6"/>
  <c r="BO46" i="6"/>
  <c r="BN46" i="6"/>
  <c r="BP45" i="6"/>
  <c r="BO45" i="6"/>
  <c r="BM45" i="6"/>
  <c r="BN45" i="6"/>
  <c r="BO49" i="6"/>
  <c r="BM49" i="6"/>
  <c r="BP49" i="6"/>
  <c r="BN49" i="6"/>
  <c r="BP50" i="6"/>
  <c r="BO50" i="6"/>
  <c r="BN50" i="6"/>
  <c r="BM50" i="6"/>
  <c r="BM47" i="6"/>
  <c r="BN47" i="6"/>
  <c r="BM54" i="6"/>
  <c r="BP54" i="6"/>
  <c r="BN54" i="6"/>
  <c r="BO54" i="6"/>
  <c r="BP57" i="6"/>
  <c r="BO57" i="6"/>
  <c r="BM57" i="6"/>
  <c r="BN57" i="6"/>
  <c r="BP48" i="6"/>
  <c r="BO48" i="6"/>
  <c r="BN48" i="6"/>
  <c r="BM58" i="6"/>
  <c r="BP58" i="6"/>
  <c r="BO58" i="6"/>
  <c r="BN58" i="6"/>
  <c r="BM48" i="6"/>
  <c r="BN51" i="6"/>
  <c r="BO51" i="6"/>
  <c r="BM51" i="6"/>
  <c r="BP52" i="6"/>
  <c r="BO52" i="6"/>
  <c r="DP45" i="6"/>
  <c r="DX45" i="6"/>
  <c r="EF45" i="6"/>
  <c r="EN45" i="6"/>
  <c r="EV45" i="6"/>
  <c r="FD45" i="6"/>
  <c r="DS51" i="6"/>
  <c r="EA51" i="6"/>
  <c r="EI51" i="6"/>
  <c r="EQ51" i="6"/>
  <c r="EY51" i="6"/>
  <c r="FG51" i="6"/>
  <c r="FC52" i="6"/>
  <c r="EU52" i="6"/>
  <c r="EM52" i="6"/>
  <c r="FG52" i="6"/>
  <c r="EY52" i="6"/>
  <c r="EQ52" i="6"/>
  <c r="EI52" i="6"/>
  <c r="EA52" i="6"/>
  <c r="DS52" i="6"/>
  <c r="FF52" i="6"/>
  <c r="EX52" i="6"/>
  <c r="EP52" i="6"/>
  <c r="EH52" i="6"/>
  <c r="DZ52" i="6"/>
  <c r="DR52" i="6"/>
  <c r="FD52" i="6"/>
  <c r="EV52" i="6"/>
  <c r="EN52" i="6"/>
  <c r="EF52" i="6"/>
  <c r="DX52" i="6"/>
  <c r="DP52" i="6"/>
  <c r="DQ52" i="6"/>
  <c r="ED52" i="6"/>
  <c r="ES52" i="6"/>
  <c r="FI52" i="6"/>
  <c r="DP54" i="6"/>
  <c r="EF54" i="6"/>
  <c r="EV54" i="6"/>
  <c r="BN55" i="6"/>
  <c r="BM55" i="6"/>
  <c r="DS45" i="6"/>
  <c r="EA45" i="6"/>
  <c r="EI45" i="6"/>
  <c r="EQ45" i="6"/>
  <c r="EY45" i="6"/>
  <c r="FG45" i="6"/>
  <c r="DN51" i="6"/>
  <c r="DV51" i="6"/>
  <c r="ED51" i="6"/>
  <c r="EL51" i="6"/>
  <c r="ET51" i="6"/>
  <c r="FB51" i="6"/>
  <c r="FJ51" i="6"/>
  <c r="DV52" i="6"/>
  <c r="EJ52" i="6"/>
  <c r="EZ52" i="6"/>
  <c r="DW54" i="6"/>
  <c r="EM54" i="6"/>
  <c r="FC54" i="6"/>
  <c r="DT45" i="6"/>
  <c r="EB45" i="6"/>
  <c r="EJ45" i="6"/>
  <c r="ER45" i="6"/>
  <c r="EZ45" i="6"/>
  <c r="FH45" i="6"/>
  <c r="DO51" i="6"/>
  <c r="DW51" i="6"/>
  <c r="EE51" i="6"/>
  <c r="EM51" i="6"/>
  <c r="EU51" i="6"/>
  <c r="FC51" i="6"/>
  <c r="DW52" i="6"/>
  <c r="EK52" i="6"/>
  <c r="FA52" i="6"/>
  <c r="DX54" i="6"/>
  <c r="EN54" i="6"/>
  <c r="DP51" i="6"/>
  <c r="DX51" i="6"/>
  <c r="EF51" i="6"/>
  <c r="EN51" i="6"/>
  <c r="EV51" i="6"/>
  <c r="FD51" i="6"/>
  <c r="FE54" i="6"/>
  <c r="EW54" i="6"/>
  <c r="EO54" i="6"/>
  <c r="EG54" i="6"/>
  <c r="DY54" i="6"/>
  <c r="DQ54" i="6"/>
  <c r="FI54" i="6"/>
  <c r="FA54" i="6"/>
  <c r="ES54" i="6"/>
  <c r="EK54" i="6"/>
  <c r="EC54" i="6"/>
  <c r="DU54" i="6"/>
  <c r="DM54" i="6"/>
  <c r="FH54" i="6"/>
  <c r="EZ54" i="6"/>
  <c r="ER54" i="6"/>
  <c r="EJ54" i="6"/>
  <c r="EB54" i="6"/>
  <c r="DT54" i="6"/>
  <c r="FF54" i="6"/>
  <c r="EX54" i="6"/>
  <c r="EP54" i="6"/>
  <c r="EH54" i="6"/>
  <c r="DZ54" i="6"/>
  <c r="DR54" i="6"/>
  <c r="EA54" i="6"/>
  <c r="EQ54" i="6"/>
  <c r="FG54" i="6"/>
  <c r="BO56" i="6"/>
  <c r="BP56" i="6"/>
  <c r="DO45" i="6"/>
  <c r="DW45" i="6"/>
  <c r="EE45" i="6"/>
  <c r="EM45" i="6"/>
  <c r="EU45" i="6"/>
  <c r="DR51" i="6"/>
  <c r="DZ51" i="6"/>
  <c r="EH51" i="6"/>
  <c r="EP51" i="6"/>
  <c r="EX51" i="6"/>
  <c r="DO52" i="6"/>
  <c r="EC52" i="6"/>
  <c r="ER52" i="6"/>
  <c r="FH52" i="6"/>
  <c r="DO54" i="6"/>
  <c r="EE54" i="6"/>
  <c r="EU54" i="6"/>
  <c r="G38" i="13" l="1"/>
  <c r="DL45" i="6"/>
  <c r="DL51" i="6"/>
  <c r="DL52" i="6"/>
  <c r="DL54" i="6"/>
  <c r="DK44" i="6"/>
  <c r="DJ44" i="6"/>
  <c r="DI44" i="6"/>
  <c r="DH44" i="6"/>
  <c r="DG44" i="6"/>
  <c r="DF44" i="6"/>
  <c r="DE44" i="6"/>
  <c r="DD44" i="6"/>
  <c r="DC44" i="6"/>
  <c r="DB44" i="6"/>
  <c r="DA44" i="6"/>
  <c r="CZ44" i="6"/>
  <c r="CY44" i="6"/>
  <c r="CX44" i="6"/>
  <c r="CW44" i="6"/>
  <c r="CV44" i="6"/>
  <c r="CU44" i="6"/>
  <c r="CT44" i="6"/>
  <c r="CS44" i="6"/>
  <c r="CR44" i="6"/>
  <c r="CQ44" i="6"/>
  <c r="CP44" i="6"/>
  <c r="CO44" i="6"/>
  <c r="CN44" i="6"/>
  <c r="CM44" i="6"/>
  <c r="CL44" i="6"/>
  <c r="CK44" i="6"/>
  <c r="CJ44" i="6"/>
  <c r="CI44" i="6"/>
  <c r="CH44" i="6"/>
  <c r="CG44" i="6"/>
  <c r="CF44" i="6"/>
  <c r="CE44" i="6"/>
  <c r="CD44" i="6"/>
  <c r="CC44" i="6"/>
  <c r="CB44" i="6"/>
  <c r="CA44" i="6"/>
  <c r="BZ44" i="6"/>
  <c r="BY44" i="6"/>
  <c r="BX44" i="6"/>
  <c r="BW44" i="6"/>
  <c r="BV44" i="6"/>
  <c r="BU44" i="6"/>
  <c r="BT44" i="6"/>
  <c r="BS44" i="6"/>
  <c r="BR44" i="6"/>
  <c r="BQ44" i="6"/>
  <c r="C44" i="6"/>
  <c r="G44" i="6" s="1"/>
  <c r="H44" i="6" s="1"/>
  <c r="B44" i="6"/>
  <c r="DK43" i="6"/>
  <c r="DJ43" i="6"/>
  <c r="DI43" i="6"/>
  <c r="DH43" i="6"/>
  <c r="DG43" i="6"/>
  <c r="DF43" i="6"/>
  <c r="DE43" i="6"/>
  <c r="DD43" i="6"/>
  <c r="DC43" i="6"/>
  <c r="DB43" i="6"/>
  <c r="DA43" i="6"/>
  <c r="CZ43" i="6"/>
  <c r="CY43" i="6"/>
  <c r="CX43" i="6"/>
  <c r="CW43" i="6"/>
  <c r="CV43" i="6"/>
  <c r="CU43" i="6"/>
  <c r="CT43" i="6"/>
  <c r="CS43" i="6"/>
  <c r="CR43" i="6"/>
  <c r="CQ43" i="6"/>
  <c r="CP43" i="6"/>
  <c r="CO43" i="6"/>
  <c r="CN43" i="6"/>
  <c r="CM43" i="6"/>
  <c r="CL43" i="6"/>
  <c r="CK43" i="6"/>
  <c r="CJ43" i="6"/>
  <c r="CI43" i="6"/>
  <c r="CH43" i="6"/>
  <c r="CG43" i="6"/>
  <c r="CF43" i="6"/>
  <c r="CE43" i="6"/>
  <c r="CD43" i="6"/>
  <c r="CC43" i="6"/>
  <c r="CB43" i="6"/>
  <c r="CA43" i="6"/>
  <c r="BZ43" i="6"/>
  <c r="BY43" i="6"/>
  <c r="BX43" i="6"/>
  <c r="BW43" i="6"/>
  <c r="BV43" i="6"/>
  <c r="BU43" i="6"/>
  <c r="BT43" i="6"/>
  <c r="BS43" i="6"/>
  <c r="BR43" i="6"/>
  <c r="BQ43" i="6"/>
  <c r="C43" i="6"/>
  <c r="G43" i="6" s="1"/>
  <c r="H43" i="6" s="1"/>
  <c r="B43" i="6"/>
  <c r="DK42" i="6"/>
  <c r="DJ42" i="6"/>
  <c r="DI42" i="6"/>
  <c r="DH42" i="6"/>
  <c r="DG42" i="6"/>
  <c r="DF42" i="6"/>
  <c r="DE42" i="6"/>
  <c r="DD42" i="6"/>
  <c r="DC42" i="6"/>
  <c r="DB42" i="6"/>
  <c r="DA42" i="6"/>
  <c r="CZ42" i="6"/>
  <c r="CY42" i="6"/>
  <c r="CX42" i="6"/>
  <c r="CW42" i="6"/>
  <c r="CV42" i="6"/>
  <c r="CU42" i="6"/>
  <c r="CT42" i="6"/>
  <c r="CS42" i="6"/>
  <c r="CR42" i="6"/>
  <c r="CQ42" i="6"/>
  <c r="CP42" i="6"/>
  <c r="CO42" i="6"/>
  <c r="CN42" i="6"/>
  <c r="CM42" i="6"/>
  <c r="CL42" i="6"/>
  <c r="CK42" i="6"/>
  <c r="CJ42" i="6"/>
  <c r="CI42" i="6"/>
  <c r="CH42" i="6"/>
  <c r="CG42" i="6"/>
  <c r="CF42" i="6"/>
  <c r="CE42" i="6"/>
  <c r="CD42" i="6"/>
  <c r="CC42" i="6"/>
  <c r="CB42" i="6"/>
  <c r="CA42" i="6"/>
  <c r="BZ42" i="6"/>
  <c r="BY42" i="6"/>
  <c r="BX42" i="6"/>
  <c r="BW42" i="6"/>
  <c r="BV42" i="6"/>
  <c r="BU42" i="6"/>
  <c r="BT42" i="6"/>
  <c r="BS42" i="6"/>
  <c r="BR42" i="6"/>
  <c r="BQ42" i="6"/>
  <c r="FF42" i="6"/>
  <c r="C42" i="6"/>
  <c r="G42" i="6" s="1"/>
  <c r="H42" i="6" s="1"/>
  <c r="BM42" i="6" s="1"/>
  <c r="B42" i="6"/>
  <c r="DK41" i="6"/>
  <c r="DJ41" i="6"/>
  <c r="DI41" i="6"/>
  <c r="DH41" i="6"/>
  <c r="DG41" i="6"/>
  <c r="DF41" i="6"/>
  <c r="DE41" i="6"/>
  <c r="DD41" i="6"/>
  <c r="DC41" i="6"/>
  <c r="DB41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CO41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B41" i="6"/>
  <c r="CA41" i="6"/>
  <c r="BZ41" i="6"/>
  <c r="BY41" i="6"/>
  <c r="BX41" i="6"/>
  <c r="BW41" i="6"/>
  <c r="BV41" i="6"/>
  <c r="BU41" i="6"/>
  <c r="BT41" i="6"/>
  <c r="BS41" i="6"/>
  <c r="BR41" i="6"/>
  <c r="BQ41" i="6"/>
  <c r="C41" i="6"/>
  <c r="G41" i="6" s="1"/>
  <c r="H41" i="6" s="1"/>
  <c r="B41" i="6"/>
  <c r="DK40" i="6"/>
  <c r="DJ40" i="6"/>
  <c r="DI40" i="6"/>
  <c r="DH40" i="6"/>
  <c r="DG40" i="6"/>
  <c r="DF40" i="6"/>
  <c r="DE40" i="6"/>
  <c r="DD40" i="6"/>
  <c r="DC40" i="6"/>
  <c r="DB40" i="6"/>
  <c r="DA40" i="6"/>
  <c r="CZ40" i="6"/>
  <c r="CY40" i="6"/>
  <c r="CX40" i="6"/>
  <c r="CW40" i="6"/>
  <c r="CV40" i="6"/>
  <c r="CU40" i="6"/>
  <c r="CT40" i="6"/>
  <c r="CS40" i="6"/>
  <c r="CR40" i="6"/>
  <c r="CQ40" i="6"/>
  <c r="CP40" i="6"/>
  <c r="CO40" i="6"/>
  <c r="CN40" i="6"/>
  <c r="CM40" i="6"/>
  <c r="CL40" i="6"/>
  <c r="CK40" i="6"/>
  <c r="CJ40" i="6"/>
  <c r="CI40" i="6"/>
  <c r="CH40" i="6"/>
  <c r="CG40" i="6"/>
  <c r="CF40" i="6"/>
  <c r="CE40" i="6"/>
  <c r="CD40" i="6"/>
  <c r="CC40" i="6"/>
  <c r="CB40" i="6"/>
  <c r="CA40" i="6"/>
  <c r="BZ40" i="6"/>
  <c r="BY40" i="6"/>
  <c r="BX40" i="6"/>
  <c r="BW40" i="6"/>
  <c r="BV40" i="6"/>
  <c r="BU40" i="6"/>
  <c r="BT40" i="6"/>
  <c r="BS40" i="6"/>
  <c r="BR40" i="6"/>
  <c r="BQ40" i="6"/>
  <c r="C40" i="6"/>
  <c r="G40" i="6" s="1"/>
  <c r="H40" i="6" s="1"/>
  <c r="B40" i="6"/>
  <c r="DK39" i="6"/>
  <c r="DJ39" i="6"/>
  <c r="DI39" i="6"/>
  <c r="DH39" i="6"/>
  <c r="DG39" i="6"/>
  <c r="DF39" i="6"/>
  <c r="DE39" i="6"/>
  <c r="DD39" i="6"/>
  <c r="DC39" i="6"/>
  <c r="DB39" i="6"/>
  <c r="DA39" i="6"/>
  <c r="CZ39" i="6"/>
  <c r="CY39" i="6"/>
  <c r="CX39" i="6"/>
  <c r="CW39" i="6"/>
  <c r="CV39" i="6"/>
  <c r="CU39" i="6"/>
  <c r="CT39" i="6"/>
  <c r="CS39" i="6"/>
  <c r="CR39" i="6"/>
  <c r="CQ39" i="6"/>
  <c r="CP39" i="6"/>
  <c r="CO39" i="6"/>
  <c r="CN39" i="6"/>
  <c r="CM39" i="6"/>
  <c r="CL39" i="6"/>
  <c r="CK39" i="6"/>
  <c r="CJ39" i="6"/>
  <c r="CI39" i="6"/>
  <c r="CH39" i="6"/>
  <c r="CG39" i="6"/>
  <c r="CF39" i="6"/>
  <c r="CE39" i="6"/>
  <c r="CD39" i="6"/>
  <c r="CC39" i="6"/>
  <c r="CB39" i="6"/>
  <c r="CA39" i="6"/>
  <c r="BZ39" i="6"/>
  <c r="BY39" i="6"/>
  <c r="BX39" i="6"/>
  <c r="BW39" i="6"/>
  <c r="BV39" i="6"/>
  <c r="BU39" i="6"/>
  <c r="BT39" i="6"/>
  <c r="BS39" i="6"/>
  <c r="BR39" i="6"/>
  <c r="BQ39" i="6"/>
  <c r="C39" i="6"/>
  <c r="G39" i="6" s="1"/>
  <c r="H39" i="6" s="1"/>
  <c r="B39" i="6"/>
  <c r="DK38" i="6"/>
  <c r="DJ38" i="6"/>
  <c r="DI38" i="6"/>
  <c r="DH38" i="6"/>
  <c r="DG38" i="6"/>
  <c r="DF38" i="6"/>
  <c r="DE38" i="6"/>
  <c r="DD38" i="6"/>
  <c r="DC38" i="6"/>
  <c r="DB38" i="6"/>
  <c r="DA38" i="6"/>
  <c r="CZ38" i="6"/>
  <c r="CY38" i="6"/>
  <c r="CX38" i="6"/>
  <c r="CW38" i="6"/>
  <c r="CV38" i="6"/>
  <c r="CU38" i="6"/>
  <c r="CT38" i="6"/>
  <c r="CS38" i="6"/>
  <c r="CR38" i="6"/>
  <c r="CQ38" i="6"/>
  <c r="CP38" i="6"/>
  <c r="CO38" i="6"/>
  <c r="CN38" i="6"/>
  <c r="CM38" i="6"/>
  <c r="CL38" i="6"/>
  <c r="CK38" i="6"/>
  <c r="CJ38" i="6"/>
  <c r="CI38" i="6"/>
  <c r="CH38" i="6"/>
  <c r="CG38" i="6"/>
  <c r="CF38" i="6"/>
  <c r="CE38" i="6"/>
  <c r="CD38" i="6"/>
  <c r="CC38" i="6"/>
  <c r="CB38" i="6"/>
  <c r="CA38" i="6"/>
  <c r="BZ38" i="6"/>
  <c r="BY38" i="6"/>
  <c r="BX38" i="6"/>
  <c r="BW38" i="6"/>
  <c r="BV38" i="6"/>
  <c r="BU38" i="6"/>
  <c r="BT38" i="6"/>
  <c r="BS38" i="6"/>
  <c r="BR38" i="6"/>
  <c r="BQ38" i="6"/>
  <c r="C38" i="6"/>
  <c r="G38" i="6" s="1"/>
  <c r="H38" i="6" s="1"/>
  <c r="B38" i="6"/>
  <c r="FE37" i="6"/>
  <c r="EK37" i="6"/>
  <c r="DK37" i="6"/>
  <c r="DJ37" i="6"/>
  <c r="DI37" i="6"/>
  <c r="DH37" i="6"/>
  <c r="DG37" i="6"/>
  <c r="DF37" i="6"/>
  <c r="DE37" i="6"/>
  <c r="DD37" i="6"/>
  <c r="DC37" i="6"/>
  <c r="DB37" i="6"/>
  <c r="DA37" i="6"/>
  <c r="CZ37" i="6"/>
  <c r="CY37" i="6"/>
  <c r="CX37" i="6"/>
  <c r="CW37" i="6"/>
  <c r="CV37" i="6"/>
  <c r="CU37" i="6"/>
  <c r="CT37" i="6"/>
  <c r="CS37" i="6"/>
  <c r="CR37" i="6"/>
  <c r="CQ37" i="6"/>
  <c r="CP37" i="6"/>
  <c r="CO37" i="6"/>
  <c r="CN37" i="6"/>
  <c r="CM37" i="6"/>
  <c r="CL37" i="6"/>
  <c r="CK37" i="6"/>
  <c r="CJ37" i="6"/>
  <c r="CI37" i="6"/>
  <c r="CH37" i="6"/>
  <c r="CG37" i="6"/>
  <c r="CF37" i="6"/>
  <c r="CE37" i="6"/>
  <c r="CD37" i="6"/>
  <c r="CC37" i="6"/>
  <c r="CB37" i="6"/>
  <c r="CA37" i="6"/>
  <c r="BZ37" i="6"/>
  <c r="BY37" i="6"/>
  <c r="BX37" i="6"/>
  <c r="BW37" i="6"/>
  <c r="BV37" i="6"/>
  <c r="BU37" i="6"/>
  <c r="BT37" i="6"/>
  <c r="BS37" i="6"/>
  <c r="BR37" i="6"/>
  <c r="BQ37" i="6"/>
  <c r="EX37" i="6"/>
  <c r="C37" i="6"/>
  <c r="G37" i="6" s="1"/>
  <c r="H37" i="6" s="1"/>
  <c r="B37" i="6"/>
  <c r="DK36" i="6"/>
  <c r="DJ36" i="6"/>
  <c r="DI36" i="6"/>
  <c r="DH36" i="6"/>
  <c r="DG36" i="6"/>
  <c r="DF36" i="6"/>
  <c r="DE36" i="6"/>
  <c r="DD36" i="6"/>
  <c r="DC36" i="6"/>
  <c r="DB36" i="6"/>
  <c r="DA36" i="6"/>
  <c r="CZ36" i="6"/>
  <c r="CY36" i="6"/>
  <c r="CX36" i="6"/>
  <c r="CW36" i="6"/>
  <c r="CV36" i="6"/>
  <c r="CU36" i="6"/>
  <c r="CT36" i="6"/>
  <c r="CS36" i="6"/>
  <c r="CR36" i="6"/>
  <c r="CQ36" i="6"/>
  <c r="CP36" i="6"/>
  <c r="CO36" i="6"/>
  <c r="CN36" i="6"/>
  <c r="CM36" i="6"/>
  <c r="CL36" i="6"/>
  <c r="CK36" i="6"/>
  <c r="CJ36" i="6"/>
  <c r="CI36" i="6"/>
  <c r="CH36" i="6"/>
  <c r="CG36" i="6"/>
  <c r="CF36" i="6"/>
  <c r="CE36" i="6"/>
  <c r="CD36" i="6"/>
  <c r="CC36" i="6"/>
  <c r="CB36" i="6"/>
  <c r="CA36" i="6"/>
  <c r="BZ36" i="6"/>
  <c r="BY36" i="6"/>
  <c r="BX36" i="6"/>
  <c r="BW36" i="6"/>
  <c r="BV36" i="6"/>
  <c r="BU36" i="6"/>
  <c r="BT36" i="6"/>
  <c r="BS36" i="6"/>
  <c r="BR36" i="6"/>
  <c r="BQ36" i="6"/>
  <c r="C36" i="6"/>
  <c r="G36" i="6" s="1"/>
  <c r="H36" i="6" s="1"/>
  <c r="B36" i="6"/>
  <c r="DK35" i="6"/>
  <c r="DJ35" i="6"/>
  <c r="DI35" i="6"/>
  <c r="DH35" i="6"/>
  <c r="DG35" i="6"/>
  <c r="DF35" i="6"/>
  <c r="DE35" i="6"/>
  <c r="DD35" i="6"/>
  <c r="DC35" i="6"/>
  <c r="DB35" i="6"/>
  <c r="DA35" i="6"/>
  <c r="CZ35" i="6"/>
  <c r="CY35" i="6"/>
  <c r="CX35" i="6"/>
  <c r="CW35" i="6"/>
  <c r="CV35" i="6"/>
  <c r="CU35" i="6"/>
  <c r="CT35" i="6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C35" i="6"/>
  <c r="G35" i="6" s="1"/>
  <c r="H35" i="6" s="1"/>
  <c r="B35" i="6"/>
  <c r="DK34" i="6"/>
  <c r="DJ34" i="6"/>
  <c r="DI34" i="6"/>
  <c r="DH34" i="6"/>
  <c r="DG34" i="6"/>
  <c r="DF34" i="6"/>
  <c r="DE34" i="6"/>
  <c r="DD34" i="6"/>
  <c r="DC34" i="6"/>
  <c r="DB34" i="6"/>
  <c r="DA34" i="6"/>
  <c r="CZ34" i="6"/>
  <c r="CY34" i="6"/>
  <c r="CX34" i="6"/>
  <c r="CW34" i="6"/>
  <c r="CV34" i="6"/>
  <c r="CU34" i="6"/>
  <c r="CT34" i="6"/>
  <c r="CS34" i="6"/>
  <c r="CR34" i="6"/>
  <c r="CQ34" i="6"/>
  <c r="CP34" i="6"/>
  <c r="CO34" i="6"/>
  <c r="CN34" i="6"/>
  <c r="CM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C34" i="6"/>
  <c r="G34" i="6" s="1"/>
  <c r="H34" i="6" s="1"/>
  <c r="B34" i="6"/>
  <c r="DK33" i="6"/>
  <c r="DJ33" i="6"/>
  <c r="DI33" i="6"/>
  <c r="DH33" i="6"/>
  <c r="DG33" i="6"/>
  <c r="DF33" i="6"/>
  <c r="DE33" i="6"/>
  <c r="DD33" i="6"/>
  <c r="DC33" i="6"/>
  <c r="DB33" i="6"/>
  <c r="DA33" i="6"/>
  <c r="CZ33" i="6"/>
  <c r="CY33" i="6"/>
  <c r="CX33" i="6"/>
  <c r="CW33" i="6"/>
  <c r="CV33" i="6"/>
  <c r="CU33" i="6"/>
  <c r="CT33" i="6"/>
  <c r="CS33" i="6"/>
  <c r="CR33" i="6"/>
  <c r="CQ33" i="6"/>
  <c r="CP33" i="6"/>
  <c r="CO33" i="6"/>
  <c r="CN33" i="6"/>
  <c r="CM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C33" i="6"/>
  <c r="G33" i="6" s="1"/>
  <c r="H33" i="6" s="1"/>
  <c r="B33" i="6"/>
  <c r="DK32" i="6"/>
  <c r="DJ32" i="6"/>
  <c r="DI32" i="6"/>
  <c r="DH32" i="6"/>
  <c r="DG32" i="6"/>
  <c r="DF32" i="6"/>
  <c r="DE32" i="6"/>
  <c r="DD32" i="6"/>
  <c r="DC32" i="6"/>
  <c r="DB32" i="6"/>
  <c r="DA32" i="6"/>
  <c r="CZ32" i="6"/>
  <c r="CY32" i="6"/>
  <c r="CX32" i="6"/>
  <c r="CW32" i="6"/>
  <c r="CV32" i="6"/>
  <c r="CU32" i="6"/>
  <c r="CT32" i="6"/>
  <c r="CS32" i="6"/>
  <c r="CR32" i="6"/>
  <c r="CQ32" i="6"/>
  <c r="CP32" i="6"/>
  <c r="CO32" i="6"/>
  <c r="CN32" i="6"/>
  <c r="CM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C32" i="6"/>
  <c r="G32" i="6" s="1"/>
  <c r="H32" i="6" s="1"/>
  <c r="B32" i="6"/>
  <c r="DK31" i="6"/>
  <c r="DJ31" i="6"/>
  <c r="DI31" i="6"/>
  <c r="DH31" i="6"/>
  <c r="DG31" i="6"/>
  <c r="DF31" i="6"/>
  <c r="DE31" i="6"/>
  <c r="DD31" i="6"/>
  <c r="DC31" i="6"/>
  <c r="DB31" i="6"/>
  <c r="DA31" i="6"/>
  <c r="CZ31" i="6"/>
  <c r="CY31" i="6"/>
  <c r="CX31" i="6"/>
  <c r="CW31" i="6"/>
  <c r="CV31" i="6"/>
  <c r="CU31" i="6"/>
  <c r="CT31" i="6"/>
  <c r="CS31" i="6"/>
  <c r="CR31" i="6"/>
  <c r="CQ31" i="6"/>
  <c r="CP31" i="6"/>
  <c r="CO31" i="6"/>
  <c r="CN31" i="6"/>
  <c r="CM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FE31" i="6"/>
  <c r="C31" i="6"/>
  <c r="G31" i="6" s="1"/>
  <c r="H31" i="6" s="1"/>
  <c r="B31" i="6"/>
  <c r="DK30" i="6"/>
  <c r="DJ30" i="6"/>
  <c r="DI30" i="6"/>
  <c r="DH30" i="6"/>
  <c r="DG30" i="6"/>
  <c r="DF30" i="6"/>
  <c r="DE30" i="6"/>
  <c r="DD30" i="6"/>
  <c r="DC30" i="6"/>
  <c r="DB30" i="6"/>
  <c r="DA30" i="6"/>
  <c r="CZ30" i="6"/>
  <c r="CY30" i="6"/>
  <c r="CX30" i="6"/>
  <c r="CW30" i="6"/>
  <c r="CV30" i="6"/>
  <c r="CU30" i="6"/>
  <c r="CT30" i="6"/>
  <c r="CS30" i="6"/>
  <c r="CR30" i="6"/>
  <c r="CQ30" i="6"/>
  <c r="CP30" i="6"/>
  <c r="CO30" i="6"/>
  <c r="CN30" i="6"/>
  <c r="CM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FB30" i="6"/>
  <c r="C30" i="6"/>
  <c r="G30" i="6" s="1"/>
  <c r="H30" i="6" s="1"/>
  <c r="B30" i="6"/>
  <c r="DK29" i="6"/>
  <c r="DJ29" i="6"/>
  <c r="DI29" i="6"/>
  <c r="DH29" i="6"/>
  <c r="DG29" i="6"/>
  <c r="DF29" i="6"/>
  <c r="DE29" i="6"/>
  <c r="DD29" i="6"/>
  <c r="DC29" i="6"/>
  <c r="DB29" i="6"/>
  <c r="DA29" i="6"/>
  <c r="CZ29" i="6"/>
  <c r="CY29" i="6"/>
  <c r="CX29" i="6"/>
  <c r="CW29" i="6"/>
  <c r="CV29" i="6"/>
  <c r="CU29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C29" i="6"/>
  <c r="G29" i="6" s="1"/>
  <c r="H29" i="6" s="1"/>
  <c r="B29" i="6"/>
  <c r="DK28" i="6"/>
  <c r="DJ28" i="6"/>
  <c r="DI28" i="6"/>
  <c r="DH28" i="6"/>
  <c r="DG28" i="6"/>
  <c r="DF28" i="6"/>
  <c r="DE28" i="6"/>
  <c r="DD28" i="6"/>
  <c r="DC28" i="6"/>
  <c r="DB28" i="6"/>
  <c r="DA28" i="6"/>
  <c r="CZ28" i="6"/>
  <c r="CY28" i="6"/>
  <c r="CX28" i="6"/>
  <c r="CW28" i="6"/>
  <c r="CV28" i="6"/>
  <c r="CU28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C28" i="6"/>
  <c r="B28" i="6"/>
  <c r="DK27" i="6"/>
  <c r="DJ27" i="6"/>
  <c r="DI27" i="6"/>
  <c r="DH27" i="6"/>
  <c r="DG27" i="6"/>
  <c r="DF27" i="6"/>
  <c r="DE27" i="6"/>
  <c r="DD27" i="6"/>
  <c r="DC27" i="6"/>
  <c r="DB27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CO27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FD27" i="6"/>
  <c r="C27" i="6"/>
  <c r="G27" i="6" s="1"/>
  <c r="H27" i="6" s="1"/>
  <c r="B27" i="6"/>
  <c r="DK26" i="6"/>
  <c r="DJ26" i="6"/>
  <c r="DI26" i="6"/>
  <c r="DH26" i="6"/>
  <c r="DG26" i="6"/>
  <c r="DF26" i="6"/>
  <c r="DE26" i="6"/>
  <c r="DD26" i="6"/>
  <c r="DC26" i="6"/>
  <c r="DB26" i="6"/>
  <c r="DA26" i="6"/>
  <c r="CZ26" i="6"/>
  <c r="CY26" i="6"/>
  <c r="CX26" i="6"/>
  <c r="CW26" i="6"/>
  <c r="CV26" i="6"/>
  <c r="CU26" i="6"/>
  <c r="CT26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C26" i="6"/>
  <c r="G26" i="6" s="1"/>
  <c r="H26" i="6" s="1"/>
  <c r="B26" i="6"/>
  <c r="DK25" i="6"/>
  <c r="DJ25" i="6"/>
  <c r="DI25" i="6"/>
  <c r="DH25" i="6"/>
  <c r="DG25" i="6"/>
  <c r="DF25" i="6"/>
  <c r="DE25" i="6"/>
  <c r="DD25" i="6"/>
  <c r="DC25" i="6"/>
  <c r="DB25" i="6"/>
  <c r="DA25" i="6"/>
  <c r="CZ25" i="6"/>
  <c r="CY25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FI25" i="6"/>
  <c r="C25" i="6"/>
  <c r="G25" i="6" s="1"/>
  <c r="H25" i="6" s="1"/>
  <c r="B25" i="6"/>
  <c r="DK24" i="6"/>
  <c r="DJ24" i="6"/>
  <c r="DI24" i="6"/>
  <c r="DH24" i="6"/>
  <c r="DG24" i="6"/>
  <c r="DF24" i="6"/>
  <c r="DE24" i="6"/>
  <c r="DD24" i="6"/>
  <c r="DC24" i="6"/>
  <c r="DB24" i="6"/>
  <c r="DA24" i="6"/>
  <c r="CZ24" i="6"/>
  <c r="CY24" i="6"/>
  <c r="CX24" i="6"/>
  <c r="CW24" i="6"/>
  <c r="CV24" i="6"/>
  <c r="CU24" i="6"/>
  <c r="CT24" i="6"/>
  <c r="CS24" i="6"/>
  <c r="CR24" i="6"/>
  <c r="CQ24" i="6"/>
  <c r="CP24" i="6"/>
  <c r="CO24" i="6"/>
  <c r="CN24" i="6"/>
  <c r="CM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C24" i="6"/>
  <c r="B24" i="6"/>
  <c r="DK23" i="6"/>
  <c r="DJ23" i="6"/>
  <c r="DI23" i="6"/>
  <c r="DH23" i="6"/>
  <c r="DG23" i="6"/>
  <c r="DF23" i="6"/>
  <c r="DE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CR23" i="6"/>
  <c r="CQ23" i="6"/>
  <c r="CP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C23" i="6"/>
  <c r="CB23" i="6"/>
  <c r="CA23" i="6"/>
  <c r="BZ23" i="6"/>
  <c r="BY23" i="6"/>
  <c r="BX23" i="6"/>
  <c r="BW23" i="6"/>
  <c r="BV23" i="6"/>
  <c r="BU23" i="6"/>
  <c r="BT23" i="6"/>
  <c r="BS23" i="6"/>
  <c r="BR23" i="6"/>
  <c r="BQ23" i="6"/>
  <c r="FD23" i="6"/>
  <c r="C23" i="6"/>
  <c r="G23" i="6" s="1"/>
  <c r="H23" i="6" s="1"/>
  <c r="B23" i="6"/>
  <c r="DK22" i="6"/>
  <c r="DJ22" i="6"/>
  <c r="DI22" i="6"/>
  <c r="DH22" i="6"/>
  <c r="DG22" i="6"/>
  <c r="DF22" i="6"/>
  <c r="DE22" i="6"/>
  <c r="DD22" i="6"/>
  <c r="DC22" i="6"/>
  <c r="DB22" i="6"/>
  <c r="DA22" i="6"/>
  <c r="CZ22" i="6"/>
  <c r="CY22" i="6"/>
  <c r="CX22" i="6"/>
  <c r="CW22" i="6"/>
  <c r="CV22" i="6"/>
  <c r="CU22" i="6"/>
  <c r="CT22" i="6"/>
  <c r="CS22" i="6"/>
  <c r="CR22" i="6"/>
  <c r="CQ22" i="6"/>
  <c r="CP22" i="6"/>
  <c r="CO22" i="6"/>
  <c r="CN22" i="6"/>
  <c r="CM22" i="6"/>
  <c r="CL22" i="6"/>
  <c r="CK22" i="6"/>
  <c r="CJ22" i="6"/>
  <c r="CI22" i="6"/>
  <c r="CH22" i="6"/>
  <c r="CG22" i="6"/>
  <c r="CF22" i="6"/>
  <c r="CE22" i="6"/>
  <c r="CD22" i="6"/>
  <c r="CC22" i="6"/>
  <c r="CB22" i="6"/>
  <c r="CA22" i="6"/>
  <c r="BZ22" i="6"/>
  <c r="BY22" i="6"/>
  <c r="BX22" i="6"/>
  <c r="BW22" i="6"/>
  <c r="BV22" i="6"/>
  <c r="BU22" i="6"/>
  <c r="BT22" i="6"/>
  <c r="BS22" i="6"/>
  <c r="BR22" i="6"/>
  <c r="BQ22" i="6"/>
  <c r="C22" i="6"/>
  <c r="G22" i="6" s="1"/>
  <c r="H22" i="6" s="1"/>
  <c r="B22" i="6"/>
  <c r="DK21" i="6"/>
  <c r="DJ21" i="6"/>
  <c r="DI21" i="6"/>
  <c r="DH21" i="6"/>
  <c r="DG21" i="6"/>
  <c r="DF21" i="6"/>
  <c r="DE21" i="6"/>
  <c r="DD21" i="6"/>
  <c r="DC21" i="6"/>
  <c r="DB21" i="6"/>
  <c r="DA21" i="6"/>
  <c r="CZ21" i="6"/>
  <c r="CY21" i="6"/>
  <c r="CX21" i="6"/>
  <c r="CW21" i="6"/>
  <c r="CV21" i="6"/>
  <c r="CU21" i="6"/>
  <c r="CT21" i="6"/>
  <c r="CS21" i="6"/>
  <c r="CR21" i="6"/>
  <c r="CQ21" i="6"/>
  <c r="CP21" i="6"/>
  <c r="CO21" i="6"/>
  <c r="CN21" i="6"/>
  <c r="CM21" i="6"/>
  <c r="CL21" i="6"/>
  <c r="CK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FH21" i="6"/>
  <c r="C21" i="6"/>
  <c r="G21" i="6" s="1"/>
  <c r="H21" i="6" s="1"/>
  <c r="B21" i="6"/>
  <c r="DK20" i="6"/>
  <c r="DJ20" i="6"/>
  <c r="DI20" i="6"/>
  <c r="DH20" i="6"/>
  <c r="DG20" i="6"/>
  <c r="DF20" i="6"/>
  <c r="DE20" i="6"/>
  <c r="DD20" i="6"/>
  <c r="DC20" i="6"/>
  <c r="DB20" i="6"/>
  <c r="DA20" i="6"/>
  <c r="CZ20" i="6"/>
  <c r="CY20" i="6"/>
  <c r="CX20" i="6"/>
  <c r="CW20" i="6"/>
  <c r="CV20" i="6"/>
  <c r="CU20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C20" i="6"/>
  <c r="G20" i="6" s="1"/>
  <c r="H20" i="6" s="1"/>
  <c r="B20" i="6"/>
  <c r="DK19" i="6"/>
  <c r="DJ19" i="6"/>
  <c r="DI19" i="6"/>
  <c r="DH19" i="6"/>
  <c r="DG19" i="6"/>
  <c r="DF19" i="6"/>
  <c r="DE19" i="6"/>
  <c r="DD19" i="6"/>
  <c r="DC19" i="6"/>
  <c r="DB19" i="6"/>
  <c r="DA19" i="6"/>
  <c r="CZ19" i="6"/>
  <c r="CY19" i="6"/>
  <c r="CX19" i="6"/>
  <c r="CW19" i="6"/>
  <c r="CV19" i="6"/>
  <c r="CU19" i="6"/>
  <c r="CT19" i="6"/>
  <c r="CS19" i="6"/>
  <c r="CR19" i="6"/>
  <c r="CQ19" i="6"/>
  <c r="CP19" i="6"/>
  <c r="CO19" i="6"/>
  <c r="CN19" i="6"/>
  <c r="CM19" i="6"/>
  <c r="CL19" i="6"/>
  <c r="CK19" i="6"/>
  <c r="CJ19" i="6"/>
  <c r="CI19" i="6"/>
  <c r="CH19" i="6"/>
  <c r="CG19" i="6"/>
  <c r="CF19" i="6"/>
  <c r="CE19" i="6"/>
  <c r="CD19" i="6"/>
  <c r="CC19" i="6"/>
  <c r="CB19" i="6"/>
  <c r="CA19" i="6"/>
  <c r="BZ19" i="6"/>
  <c r="BY19" i="6"/>
  <c r="BX19" i="6"/>
  <c r="BW19" i="6"/>
  <c r="BV19" i="6"/>
  <c r="BU19" i="6"/>
  <c r="BT19" i="6"/>
  <c r="BS19" i="6"/>
  <c r="BR19" i="6"/>
  <c r="BQ19" i="6"/>
  <c r="FD19" i="6"/>
  <c r="C19" i="6"/>
  <c r="G19" i="6" s="1"/>
  <c r="H19" i="6" s="1"/>
  <c r="B19" i="6"/>
  <c r="G28" i="6" l="1"/>
  <c r="H28" i="6" s="1"/>
  <c r="B34" i="13"/>
  <c r="I34" i="13" s="1"/>
  <c r="G24" i="6"/>
  <c r="H24" i="6" s="1"/>
  <c r="BM24" i="6" s="1"/>
  <c r="B28" i="13"/>
  <c r="I28" i="13" s="1"/>
  <c r="B38" i="13"/>
  <c r="I38" i="13" s="1"/>
  <c r="B40" i="13"/>
  <c r="G40" i="13"/>
  <c r="EB42" i="6"/>
  <c r="ET30" i="6"/>
  <c r="DV37" i="6"/>
  <c r="EP42" i="6"/>
  <c r="FG23" i="6"/>
  <c r="EZ42" i="6"/>
  <c r="EM37" i="6"/>
  <c r="EQ27" i="6"/>
  <c r="EG25" i="6"/>
  <c r="EA30" i="6"/>
  <c r="FB37" i="6"/>
  <c r="DW23" i="6"/>
  <c r="EH25" i="6"/>
  <c r="EG30" i="6"/>
  <c r="EL23" i="6"/>
  <c r="EM30" i="6"/>
  <c r="DP42" i="6"/>
  <c r="DV21" i="6"/>
  <c r="ES21" i="6"/>
  <c r="FH30" i="6"/>
  <c r="DS37" i="6"/>
  <c r="EA42" i="6"/>
  <c r="BP44" i="6"/>
  <c r="BN41" i="6"/>
  <c r="BP39" i="6"/>
  <c r="BO36" i="6"/>
  <c r="EG27" i="6"/>
  <c r="EH27" i="6"/>
  <c r="FC19" i="6"/>
  <c r="ES23" i="6"/>
  <c r="DZ25" i="6"/>
  <c r="EM27" i="6"/>
  <c r="EI30" i="6"/>
  <c r="EW31" i="6"/>
  <c r="DR37" i="6"/>
  <c r="EI37" i="6"/>
  <c r="EY37" i="6"/>
  <c r="EN42" i="6"/>
  <c r="DR27" i="6"/>
  <c r="EU25" i="6"/>
  <c r="DU27" i="6"/>
  <c r="EX27" i="6"/>
  <c r="DN30" i="6"/>
  <c r="EU30" i="6"/>
  <c r="DY31" i="6"/>
  <c r="FJ31" i="6"/>
  <c r="DY37" i="6"/>
  <c r="EO37" i="6"/>
  <c r="FF37" i="6"/>
  <c r="FC42" i="6"/>
  <c r="FD31" i="6"/>
  <c r="EV25" i="6"/>
  <c r="DW27" i="6"/>
  <c r="FA27" i="6"/>
  <c r="DT30" i="6"/>
  <c r="EZ30" i="6"/>
  <c r="ED31" i="6"/>
  <c r="DZ37" i="6"/>
  <c r="EQ37" i="6"/>
  <c r="FI37" i="6"/>
  <c r="DO42" i="6"/>
  <c r="EY31" i="6"/>
  <c r="ER27" i="6"/>
  <c r="DX31" i="6"/>
  <c r="DO21" i="6"/>
  <c r="DP23" i="6"/>
  <c r="FG25" i="6"/>
  <c r="EB27" i="6"/>
  <c r="FC27" i="6"/>
  <c r="DV30" i="6"/>
  <c r="FG30" i="6"/>
  <c r="EJ31" i="6"/>
  <c r="EC37" i="6"/>
  <c r="ET37" i="6"/>
  <c r="FJ37" i="6"/>
  <c r="DQ31" i="6"/>
  <c r="DS19" i="6"/>
  <c r="DQ25" i="6"/>
  <c r="FH27" i="6"/>
  <c r="EL31" i="6"/>
  <c r="DN37" i="6"/>
  <c r="ED37" i="6"/>
  <c r="EU37" i="6"/>
  <c r="ET19" i="6"/>
  <c r="DU25" i="6"/>
  <c r="EQ31" i="6"/>
  <c r="DO37" i="6"/>
  <c r="EG37" i="6"/>
  <c r="DM25" i="6"/>
  <c r="FD25" i="6"/>
  <c r="EB19" i="6"/>
  <c r="EK19" i="6"/>
  <c r="DN21" i="6"/>
  <c r="DO23" i="6"/>
  <c r="EK23" i="6"/>
  <c r="FE23" i="6"/>
  <c r="DP25" i="6"/>
  <c r="EF25" i="6"/>
  <c r="ES25" i="6"/>
  <c r="FF25" i="6"/>
  <c r="DT27" i="6"/>
  <c r="EE27" i="6"/>
  <c r="EP27" i="6"/>
  <c r="EZ27" i="6"/>
  <c r="EK21" i="6"/>
  <c r="DX23" i="6"/>
  <c r="ET23" i="6"/>
  <c r="DW25" i="6"/>
  <c r="EI25" i="6"/>
  <c r="EW25" i="6"/>
  <c r="DM27" i="6"/>
  <c r="DY27" i="6"/>
  <c r="EI27" i="6"/>
  <c r="ES27" i="6"/>
  <c r="FE27" i="6"/>
  <c r="DY23" i="6"/>
  <c r="EU23" i="6"/>
  <c r="DX25" i="6"/>
  <c r="EK25" i="6"/>
  <c r="FA25" i="6"/>
  <c r="DO27" i="6"/>
  <c r="DZ27" i="6"/>
  <c r="EJ27" i="6"/>
  <c r="EU27" i="6"/>
  <c r="FF27" i="6"/>
  <c r="DR19" i="6"/>
  <c r="FJ21" i="6"/>
  <c r="EA23" i="6"/>
  <c r="EV23" i="6"/>
  <c r="DY25" i="6"/>
  <c r="EM25" i="6"/>
  <c r="FC25" i="6"/>
  <c r="DQ27" i="6"/>
  <c r="EA27" i="6"/>
  <c r="EK27" i="6"/>
  <c r="EW27" i="6"/>
  <c r="FG27" i="6"/>
  <c r="DM23" i="6"/>
  <c r="EG23" i="6"/>
  <c r="FC23" i="6"/>
  <c r="EP25" i="6"/>
  <c r="DN23" i="6"/>
  <c r="EI23" i="6"/>
  <c r="DO25" i="6"/>
  <c r="EA25" i="6"/>
  <c r="EQ25" i="6"/>
  <c r="FE25" i="6"/>
  <c r="DS27" i="6"/>
  <c r="EC27" i="6"/>
  <c r="EO27" i="6"/>
  <c r="EY27" i="6"/>
  <c r="FI27" i="6"/>
  <c r="BN29" i="6"/>
  <c r="BO30" i="6"/>
  <c r="BO24" i="6"/>
  <c r="BN31" i="6"/>
  <c r="BP31" i="6"/>
  <c r="BO31" i="6"/>
  <c r="BM31" i="6"/>
  <c r="BM41" i="6"/>
  <c r="BN44" i="6"/>
  <c r="BM36" i="6"/>
  <c r="BN36" i="6"/>
  <c r="BM29" i="6"/>
  <c r="BO29" i="6"/>
  <c r="EL21" i="6"/>
  <c r="EC19" i="6"/>
  <c r="FE19" i="6"/>
  <c r="DU19" i="6"/>
  <c r="ED19" i="6"/>
  <c r="EM19" i="6"/>
  <c r="EW19" i="6"/>
  <c r="FF19" i="6"/>
  <c r="DU21" i="6"/>
  <c r="EM21" i="6"/>
  <c r="EU19" i="6"/>
  <c r="DN19" i="6"/>
  <c r="DW19" i="6"/>
  <c r="EG19" i="6"/>
  <c r="EP19" i="6"/>
  <c r="EY19" i="6"/>
  <c r="FH19" i="6"/>
  <c r="DW21" i="6"/>
  <c r="ET21" i="6"/>
  <c r="DT19" i="6"/>
  <c r="EL19" i="6"/>
  <c r="DO19" i="6"/>
  <c r="DY19" i="6"/>
  <c r="EH19" i="6"/>
  <c r="EQ19" i="6"/>
  <c r="EZ19" i="6"/>
  <c r="FI19" i="6"/>
  <c r="EC21" i="6"/>
  <c r="EU21" i="6"/>
  <c r="DM19" i="6"/>
  <c r="DV19" i="6"/>
  <c r="EE19" i="6"/>
  <c r="EO19" i="6"/>
  <c r="EX19" i="6"/>
  <c r="FG19" i="6"/>
  <c r="DQ19" i="6"/>
  <c r="DZ19" i="6"/>
  <c r="EI19" i="6"/>
  <c r="ER19" i="6"/>
  <c r="FA19" i="6"/>
  <c r="FJ19" i="6"/>
  <c r="ED21" i="6"/>
  <c r="FB21" i="6"/>
  <c r="EA19" i="6"/>
  <c r="EJ19" i="6"/>
  <c r="ES19" i="6"/>
  <c r="FB19" i="6"/>
  <c r="DM21" i="6"/>
  <c r="EE21" i="6"/>
  <c r="FC21" i="6"/>
  <c r="BP20" i="6"/>
  <c r="BN20" i="6"/>
  <c r="BM20" i="6"/>
  <c r="BO20" i="6"/>
  <c r="BP25" i="6"/>
  <c r="BM25" i="6"/>
  <c r="BO25" i="6"/>
  <c r="BN25" i="6"/>
  <c r="BM22" i="6"/>
  <c r="BP22" i="6"/>
  <c r="BN22" i="6"/>
  <c r="BO22" i="6"/>
  <c r="BN23" i="6"/>
  <c r="BP23" i="6"/>
  <c r="BO23" i="6"/>
  <c r="BM23" i="6"/>
  <c r="BN19" i="6"/>
  <c r="BM19" i="6"/>
  <c r="BP19" i="6"/>
  <c r="BO19" i="6"/>
  <c r="BP21" i="6"/>
  <c r="BO21" i="6"/>
  <c r="BN21" i="6"/>
  <c r="BM21" i="6"/>
  <c r="BM27" i="6"/>
  <c r="BP27" i="6"/>
  <c r="BO27" i="6"/>
  <c r="BN27" i="6"/>
  <c r="BO28" i="6"/>
  <c r="BN28" i="6"/>
  <c r="BP28" i="6"/>
  <c r="BM28" i="6"/>
  <c r="BO26" i="6"/>
  <c r="BM26" i="6"/>
  <c r="BP34" i="6"/>
  <c r="BM34" i="6"/>
  <c r="BN34" i="6"/>
  <c r="BO35" i="6"/>
  <c r="BM35" i="6"/>
  <c r="BP35" i="6"/>
  <c r="BN35" i="6"/>
  <c r="FA21" i="6"/>
  <c r="FI21" i="6"/>
  <c r="BO40" i="6"/>
  <c r="BP40" i="6"/>
  <c r="BN40" i="6"/>
  <c r="BM40" i="6"/>
  <c r="EF21" i="6"/>
  <c r="FD21" i="6"/>
  <c r="BM33" i="6"/>
  <c r="BP33" i="6"/>
  <c r="BO33" i="6"/>
  <c r="BN33" i="6"/>
  <c r="BO34" i="6"/>
  <c r="BP37" i="6"/>
  <c r="BO37" i="6"/>
  <c r="BM37" i="6"/>
  <c r="BN37" i="6"/>
  <c r="EV21" i="6"/>
  <c r="DQ21" i="6"/>
  <c r="EG21" i="6"/>
  <c r="EW21" i="6"/>
  <c r="FH23" i="6"/>
  <c r="EZ23" i="6"/>
  <c r="ER23" i="6"/>
  <c r="EJ23" i="6"/>
  <c r="EB23" i="6"/>
  <c r="DT23" i="6"/>
  <c r="FF23" i="6"/>
  <c r="EX23" i="6"/>
  <c r="EP23" i="6"/>
  <c r="EH23" i="6"/>
  <c r="DZ23" i="6"/>
  <c r="DR23" i="6"/>
  <c r="EM23" i="6"/>
  <c r="BP26" i="6"/>
  <c r="BP29" i="6"/>
  <c r="BN30" i="6"/>
  <c r="BP32" i="6"/>
  <c r="BN32" i="6"/>
  <c r="BO32" i="6"/>
  <c r="BM32" i="6"/>
  <c r="DX21" i="6"/>
  <c r="DY21" i="6"/>
  <c r="EO21" i="6"/>
  <c r="FE21" i="6"/>
  <c r="DQ23" i="6"/>
  <c r="EC23" i="6"/>
  <c r="EW23" i="6"/>
  <c r="FI23" i="6"/>
  <c r="DP19" i="6"/>
  <c r="DX19" i="6"/>
  <c r="EF19" i="6"/>
  <c r="EN19" i="6"/>
  <c r="EV19" i="6"/>
  <c r="DR21" i="6"/>
  <c r="DZ21" i="6"/>
  <c r="EH21" i="6"/>
  <c r="EP21" i="6"/>
  <c r="EX21" i="6"/>
  <c r="FF21" i="6"/>
  <c r="DS23" i="6"/>
  <c r="ED23" i="6"/>
  <c r="EN23" i="6"/>
  <c r="EY23" i="6"/>
  <c r="FJ23" i="6"/>
  <c r="DR25" i="6"/>
  <c r="EC25" i="6"/>
  <c r="EN25" i="6"/>
  <c r="EX25" i="6"/>
  <c r="DP21" i="6"/>
  <c r="EN21" i="6"/>
  <c r="BN26" i="6"/>
  <c r="DS21" i="6"/>
  <c r="EA21" i="6"/>
  <c r="EI21" i="6"/>
  <c r="EQ21" i="6"/>
  <c r="EY21" i="6"/>
  <c r="FG21" i="6"/>
  <c r="DU23" i="6"/>
  <c r="EE23" i="6"/>
  <c r="EO23" i="6"/>
  <c r="FA23" i="6"/>
  <c r="FJ25" i="6"/>
  <c r="FB25" i="6"/>
  <c r="ET25" i="6"/>
  <c r="EL25" i="6"/>
  <c r="ED25" i="6"/>
  <c r="DV25" i="6"/>
  <c r="DN25" i="6"/>
  <c r="FH25" i="6"/>
  <c r="EZ25" i="6"/>
  <c r="ER25" i="6"/>
  <c r="EJ25" i="6"/>
  <c r="EB25" i="6"/>
  <c r="DT25" i="6"/>
  <c r="DS25" i="6"/>
  <c r="EE25" i="6"/>
  <c r="EO25" i="6"/>
  <c r="EY25" i="6"/>
  <c r="BM30" i="6"/>
  <c r="BP30" i="6"/>
  <c r="DT21" i="6"/>
  <c r="EB21" i="6"/>
  <c r="EJ21" i="6"/>
  <c r="ER21" i="6"/>
  <c r="EZ21" i="6"/>
  <c r="DV23" i="6"/>
  <c r="EF23" i="6"/>
  <c r="EQ23" i="6"/>
  <c r="FB23" i="6"/>
  <c r="DW30" i="6"/>
  <c r="EJ30" i="6"/>
  <c r="EW30" i="6"/>
  <c r="FJ30" i="6"/>
  <c r="DN31" i="6"/>
  <c r="EA31" i="6"/>
  <c r="EN31" i="6"/>
  <c r="EZ31" i="6"/>
  <c r="BP36" i="6"/>
  <c r="BM38" i="6"/>
  <c r="BO38" i="6"/>
  <c r="BN38" i="6"/>
  <c r="DN27" i="6"/>
  <c r="DV27" i="6"/>
  <c r="ED27" i="6"/>
  <c r="EL27" i="6"/>
  <c r="ET27" i="6"/>
  <c r="FB27" i="6"/>
  <c r="FJ27" i="6"/>
  <c r="DM30" i="6"/>
  <c r="DY30" i="6"/>
  <c r="EL30" i="6"/>
  <c r="EY30" i="6"/>
  <c r="DP31" i="6"/>
  <c r="EB31" i="6"/>
  <c r="EO31" i="6"/>
  <c r="FB31" i="6"/>
  <c r="BP38" i="6"/>
  <c r="BO43" i="6"/>
  <c r="BN43" i="6"/>
  <c r="BP43" i="6"/>
  <c r="BM43" i="6"/>
  <c r="DP27" i="6"/>
  <c r="DX27" i="6"/>
  <c r="EF27" i="6"/>
  <c r="EN27" i="6"/>
  <c r="EV27" i="6"/>
  <c r="DO30" i="6"/>
  <c r="EB30" i="6"/>
  <c r="EO30" i="6"/>
  <c r="DS31" i="6"/>
  <c r="EF31" i="6"/>
  <c r="ER31" i="6"/>
  <c r="BN39" i="6"/>
  <c r="BO39" i="6"/>
  <c r="BM39" i="6"/>
  <c r="BP41" i="6"/>
  <c r="BO41" i="6"/>
  <c r="FF30" i="6"/>
  <c r="EX30" i="6"/>
  <c r="EP30" i="6"/>
  <c r="EH30" i="6"/>
  <c r="DZ30" i="6"/>
  <c r="DR30" i="6"/>
  <c r="FD30" i="6"/>
  <c r="EV30" i="6"/>
  <c r="EN30" i="6"/>
  <c r="EF30" i="6"/>
  <c r="DX30" i="6"/>
  <c r="DP30" i="6"/>
  <c r="FI30" i="6"/>
  <c r="FA30" i="6"/>
  <c r="ES30" i="6"/>
  <c r="EK30" i="6"/>
  <c r="EC30" i="6"/>
  <c r="DU30" i="6"/>
  <c r="DQ30" i="6"/>
  <c r="ED30" i="6"/>
  <c r="EQ30" i="6"/>
  <c r="FC30" i="6"/>
  <c r="FC31" i="6"/>
  <c r="EU31" i="6"/>
  <c r="EM31" i="6"/>
  <c r="EE31" i="6"/>
  <c r="DW31" i="6"/>
  <c r="DO31" i="6"/>
  <c r="FI31" i="6"/>
  <c r="FA31" i="6"/>
  <c r="ES31" i="6"/>
  <c r="EK31" i="6"/>
  <c r="EC31" i="6"/>
  <c r="DU31" i="6"/>
  <c r="DM31" i="6"/>
  <c r="FF31" i="6"/>
  <c r="EX31" i="6"/>
  <c r="EP31" i="6"/>
  <c r="EH31" i="6"/>
  <c r="DZ31" i="6"/>
  <c r="DR31" i="6"/>
  <c r="DT31" i="6"/>
  <c r="EG31" i="6"/>
  <c r="ET31" i="6"/>
  <c r="FG31" i="6"/>
  <c r="BO44" i="6"/>
  <c r="BM44" i="6"/>
  <c r="DS30" i="6"/>
  <c r="EE30" i="6"/>
  <c r="ER30" i="6"/>
  <c r="FE30" i="6"/>
  <c r="DV31" i="6"/>
  <c r="EI31" i="6"/>
  <c r="EV31" i="6"/>
  <c r="FH31" i="6"/>
  <c r="FH37" i="6"/>
  <c r="EZ37" i="6"/>
  <c r="ER37" i="6"/>
  <c r="EJ37" i="6"/>
  <c r="EB37" i="6"/>
  <c r="DT37" i="6"/>
  <c r="FD37" i="6"/>
  <c r="EV37" i="6"/>
  <c r="EN37" i="6"/>
  <c r="EF37" i="6"/>
  <c r="DX37" i="6"/>
  <c r="DP37" i="6"/>
  <c r="DQ37" i="6"/>
  <c r="EA37" i="6"/>
  <c r="EL37" i="6"/>
  <c r="EW37" i="6"/>
  <c r="FG37" i="6"/>
  <c r="DR42" i="6"/>
  <c r="EE42" i="6"/>
  <c r="EQ42" i="6"/>
  <c r="FD42" i="6"/>
  <c r="DS42" i="6"/>
  <c r="EF42" i="6"/>
  <c r="ER42" i="6"/>
  <c r="FJ42" i="6"/>
  <c r="FB42" i="6"/>
  <c r="ET42" i="6"/>
  <c r="EL42" i="6"/>
  <c r="ED42" i="6"/>
  <c r="DV42" i="6"/>
  <c r="DN42" i="6"/>
  <c r="FI42" i="6"/>
  <c r="FA42" i="6"/>
  <c r="ES42" i="6"/>
  <c r="EK42" i="6"/>
  <c r="EC42" i="6"/>
  <c r="DU42" i="6"/>
  <c r="DM42" i="6"/>
  <c r="FE42" i="6"/>
  <c r="EW42" i="6"/>
  <c r="EO42" i="6"/>
  <c r="EG42" i="6"/>
  <c r="DY42" i="6"/>
  <c r="DQ42" i="6"/>
  <c r="DT42" i="6"/>
  <c r="EH42" i="6"/>
  <c r="EU42" i="6"/>
  <c r="FG42" i="6"/>
  <c r="DU37" i="6"/>
  <c r="EE37" i="6"/>
  <c r="EP37" i="6"/>
  <c r="FA37" i="6"/>
  <c r="BN42" i="6"/>
  <c r="DW42" i="6"/>
  <c r="EI42" i="6"/>
  <c r="EV42" i="6"/>
  <c r="FH42" i="6"/>
  <c r="BO42" i="6"/>
  <c r="DX42" i="6"/>
  <c r="EJ42" i="6"/>
  <c r="EX42" i="6"/>
  <c r="DM37" i="6"/>
  <c r="DW37" i="6"/>
  <c r="EH37" i="6"/>
  <c r="ES37" i="6"/>
  <c r="FC37" i="6"/>
  <c r="BP42" i="6"/>
  <c r="DZ42" i="6"/>
  <c r="EM42" i="6"/>
  <c r="EY42" i="6"/>
  <c r="FJ18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G70" i="6"/>
  <c r="H70" i="6" s="1"/>
  <c r="B70" i="6"/>
  <c r="BK69" i="6"/>
  <c r="BJ69" i="6"/>
  <c r="BI69" i="6"/>
  <c r="BH69" i="6"/>
  <c r="BG69" i="6"/>
  <c r="BF69" i="6"/>
  <c r="BE69" i="6"/>
  <c r="BD69" i="6"/>
  <c r="BC69" i="6"/>
  <c r="BB69" i="6"/>
  <c r="BA69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R69" i="6"/>
  <c r="G69" i="6"/>
  <c r="H69" i="6" s="1"/>
  <c r="B69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R68" i="6"/>
  <c r="G68" i="6"/>
  <c r="H68" i="6" s="1"/>
  <c r="B68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R67" i="6"/>
  <c r="G67" i="6"/>
  <c r="H67" i="6" s="1"/>
  <c r="B67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G66" i="6"/>
  <c r="H66" i="6" s="1"/>
  <c r="B66" i="6"/>
  <c r="BK71" i="6"/>
  <c r="BJ71" i="6"/>
  <c r="BI71" i="6"/>
  <c r="BH71" i="6"/>
  <c r="BG71" i="6"/>
  <c r="BF71" i="6"/>
  <c r="BE71" i="6"/>
  <c r="BD71" i="6"/>
  <c r="BC71" i="6"/>
  <c r="BB71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G71" i="6"/>
  <c r="H71" i="6" s="1"/>
  <c r="B71" i="6"/>
  <c r="K62" i="6"/>
  <c r="E62" i="6" s="1"/>
  <c r="H50" i="13" s="1"/>
  <c r="K1" i="6"/>
  <c r="EP1" i="6" s="1"/>
  <c r="K3" i="6"/>
  <c r="L3" i="6" s="1"/>
  <c r="J34" i="18"/>
  <c r="DK18" i="6"/>
  <c r="BS18" i="6"/>
  <c r="BT18" i="6"/>
  <c r="DC18" i="6"/>
  <c r="CY18" i="6"/>
  <c r="CU18" i="6"/>
  <c r="CM18" i="6"/>
  <c r="CI18" i="6"/>
  <c r="A1" i="13"/>
  <c r="B1" i="13" s="1"/>
  <c r="F1" i="13" s="1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AO62" i="6"/>
  <c r="AP62" i="6"/>
  <c r="AQ62" i="6"/>
  <c r="AR62" i="6"/>
  <c r="AS62" i="6"/>
  <c r="AT62" i="6"/>
  <c r="AU62" i="6"/>
  <c r="AV62" i="6"/>
  <c r="AW62" i="6"/>
  <c r="AX62" i="6"/>
  <c r="AY62" i="6"/>
  <c r="AZ62" i="6"/>
  <c r="BA62" i="6"/>
  <c r="BB62" i="6"/>
  <c r="BC62" i="6"/>
  <c r="BD62" i="6"/>
  <c r="BE62" i="6"/>
  <c r="BF62" i="6"/>
  <c r="BG62" i="6"/>
  <c r="BH62" i="6"/>
  <c r="BI62" i="6"/>
  <c r="BJ62" i="6"/>
  <c r="BK62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O63" i="6"/>
  <c r="AP63" i="6"/>
  <c r="AQ63" i="6"/>
  <c r="AR63" i="6"/>
  <c r="AS63" i="6"/>
  <c r="AT63" i="6"/>
  <c r="AU63" i="6"/>
  <c r="AV63" i="6"/>
  <c r="AW63" i="6"/>
  <c r="AX63" i="6"/>
  <c r="AY63" i="6"/>
  <c r="AZ63" i="6"/>
  <c r="BA63" i="6"/>
  <c r="BB63" i="6"/>
  <c r="BC63" i="6"/>
  <c r="BD63" i="6"/>
  <c r="BE63" i="6"/>
  <c r="BF63" i="6"/>
  <c r="BG63" i="6"/>
  <c r="BH63" i="6"/>
  <c r="BI63" i="6"/>
  <c r="BJ63" i="6"/>
  <c r="BK63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O64" i="6"/>
  <c r="AP64" i="6"/>
  <c r="AQ64" i="6"/>
  <c r="AR64" i="6"/>
  <c r="AS64" i="6"/>
  <c r="AT64" i="6"/>
  <c r="AU64" i="6"/>
  <c r="AV64" i="6"/>
  <c r="AW64" i="6"/>
  <c r="AX64" i="6"/>
  <c r="AY64" i="6"/>
  <c r="AZ64" i="6"/>
  <c r="BA64" i="6"/>
  <c r="BB64" i="6"/>
  <c r="BC64" i="6"/>
  <c r="BD64" i="6"/>
  <c r="BE64" i="6"/>
  <c r="BF64" i="6"/>
  <c r="BG64" i="6"/>
  <c r="BH64" i="6"/>
  <c r="BI64" i="6"/>
  <c r="BJ64" i="6"/>
  <c r="BK64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AO65" i="6"/>
  <c r="AP65" i="6"/>
  <c r="AQ65" i="6"/>
  <c r="AR65" i="6"/>
  <c r="AS65" i="6"/>
  <c r="AT65" i="6"/>
  <c r="AU65" i="6"/>
  <c r="AV65" i="6"/>
  <c r="AW65" i="6"/>
  <c r="AX65" i="6"/>
  <c r="AY65" i="6"/>
  <c r="AZ65" i="6"/>
  <c r="BA65" i="6"/>
  <c r="BB65" i="6"/>
  <c r="BC65" i="6"/>
  <c r="BD65" i="6"/>
  <c r="BE65" i="6"/>
  <c r="BF65" i="6"/>
  <c r="BG65" i="6"/>
  <c r="BH65" i="6"/>
  <c r="BI65" i="6"/>
  <c r="BJ65" i="6"/>
  <c r="BK65" i="6"/>
  <c r="BC20" i="10"/>
  <c r="C73" i="6"/>
  <c r="E72" i="13" s="1"/>
  <c r="B53" i="8"/>
  <c r="B42" i="16"/>
  <c r="B54" i="10"/>
  <c r="R3" i="6"/>
  <c r="S3" i="6"/>
  <c r="T3" i="6"/>
  <c r="U3" i="6"/>
  <c r="V3" i="6"/>
  <c r="W3" i="6"/>
  <c r="X3" i="6"/>
  <c r="Y3" i="6"/>
  <c r="Z3" i="6"/>
  <c r="AA3" i="6"/>
  <c r="AB3" i="6"/>
  <c r="AC3" i="6"/>
  <c r="AD3" i="6"/>
  <c r="AE3" i="6"/>
  <c r="AF3" i="6"/>
  <c r="AG3" i="6"/>
  <c r="AH3" i="6"/>
  <c r="AI3" i="6"/>
  <c r="AJ3" i="6"/>
  <c r="AK3" i="6"/>
  <c r="AL3" i="6"/>
  <c r="AM3" i="6"/>
  <c r="AN3" i="6"/>
  <c r="AO3" i="6"/>
  <c r="AP3" i="6"/>
  <c r="AQ3" i="6"/>
  <c r="AR3" i="6"/>
  <c r="AS3" i="6"/>
  <c r="AT3" i="6"/>
  <c r="AU3" i="6"/>
  <c r="AV3" i="6"/>
  <c r="AW3" i="6"/>
  <c r="AX3" i="6"/>
  <c r="AY3" i="6"/>
  <c r="AZ3" i="6"/>
  <c r="BA3" i="6"/>
  <c r="BB3" i="6"/>
  <c r="BC3" i="6"/>
  <c r="BD3" i="6"/>
  <c r="BE3" i="6"/>
  <c r="BF3" i="6"/>
  <c r="BG3" i="6"/>
  <c r="BH3" i="6"/>
  <c r="BI3" i="6"/>
  <c r="BJ3" i="6"/>
  <c r="BK3" i="6"/>
  <c r="A35" i="18"/>
  <c r="K22" i="6" s="1"/>
  <c r="L22" i="6" s="1"/>
  <c r="BI13" i="13"/>
  <c r="BH13" i="13"/>
  <c r="BG13" i="13"/>
  <c r="BF13" i="13"/>
  <c r="BE13" i="13"/>
  <c r="BD13" i="13"/>
  <c r="BC13" i="13"/>
  <c r="BB13" i="13"/>
  <c r="BA13" i="13"/>
  <c r="AZ13" i="13"/>
  <c r="AZ48" i="13" s="1"/>
  <c r="AY13" i="13"/>
  <c r="AX13" i="13"/>
  <c r="AW13" i="13"/>
  <c r="AV13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J50" i="13" s="1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T24" i="13" s="1"/>
  <c r="S13" i="13"/>
  <c r="R13" i="13"/>
  <c r="Q13" i="13"/>
  <c r="P13" i="13"/>
  <c r="O13" i="13"/>
  <c r="N13" i="13"/>
  <c r="N57" i="13" s="1"/>
  <c r="M13" i="13"/>
  <c r="M57" i="13" s="1"/>
  <c r="L13" i="13"/>
  <c r="L57" i="13" s="1"/>
  <c r="B14" i="19"/>
  <c r="B15" i="19" s="1"/>
  <c r="C13" i="19"/>
  <c r="B34" i="10"/>
  <c r="B35" i="10" s="1"/>
  <c r="B36" i="10" s="1"/>
  <c r="B37" i="10" s="1"/>
  <c r="B34" i="8"/>
  <c r="B35" i="8" s="1"/>
  <c r="B36" i="8" s="1"/>
  <c r="B37" i="8" s="1"/>
  <c r="B38" i="8" s="1"/>
  <c r="B22" i="13"/>
  <c r="B43" i="13"/>
  <c r="P74" i="6"/>
  <c r="AR73" i="13" s="1"/>
  <c r="DJ18" i="6"/>
  <c r="DF18" i="6"/>
  <c r="DB18" i="6"/>
  <c r="CX18" i="6"/>
  <c r="CP18" i="6"/>
  <c r="CL18" i="6"/>
  <c r="DI18" i="6"/>
  <c r="CO18" i="6"/>
  <c r="CG18" i="6"/>
  <c r="BU18" i="6"/>
  <c r="G17" i="13"/>
  <c r="D1" i="16"/>
  <c r="J1" i="16" s="1"/>
  <c r="G1" i="16"/>
  <c r="H1" i="16" s="1"/>
  <c r="E1" i="16"/>
  <c r="F1" i="16" s="1"/>
  <c r="B1" i="16"/>
  <c r="B14" i="16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D15" i="16"/>
  <c r="J15" i="16" s="1"/>
  <c r="G47" i="10"/>
  <c r="K47" i="10" s="1"/>
  <c r="O47" i="10" s="1"/>
  <c r="S47" i="10" s="1"/>
  <c r="W47" i="10" s="1"/>
  <c r="AA47" i="10" s="1"/>
  <c r="AE47" i="10" s="1"/>
  <c r="AI47" i="10" s="1"/>
  <c r="AM47" i="10" s="1"/>
  <c r="D16" i="16"/>
  <c r="J16" i="16" s="1"/>
  <c r="D17" i="16"/>
  <c r="J17" i="16" s="1"/>
  <c r="D18" i="16"/>
  <c r="J18" i="16" s="1"/>
  <c r="D19" i="16"/>
  <c r="J19" i="16" s="1"/>
  <c r="D20" i="16"/>
  <c r="J20" i="16" s="1"/>
  <c r="D21" i="16"/>
  <c r="J21" i="16" s="1"/>
  <c r="D22" i="16"/>
  <c r="J22" i="16" s="1"/>
  <c r="D23" i="16"/>
  <c r="J23" i="16" s="1"/>
  <c r="D24" i="16"/>
  <c r="J24" i="16" s="1"/>
  <c r="D25" i="16"/>
  <c r="J25" i="16" s="1"/>
  <c r="D26" i="16"/>
  <c r="J26" i="16" s="1"/>
  <c r="D27" i="16"/>
  <c r="J27" i="16" s="1"/>
  <c r="D28" i="16"/>
  <c r="J28" i="16" s="1"/>
  <c r="D29" i="16"/>
  <c r="J29" i="16" s="1"/>
  <c r="D30" i="16"/>
  <c r="J30" i="16" s="1"/>
  <c r="D31" i="16"/>
  <c r="J31" i="16" s="1"/>
  <c r="D32" i="16"/>
  <c r="J32" i="16" s="1"/>
  <c r="D33" i="16"/>
  <c r="J33" i="16" s="1"/>
  <c r="D34" i="16"/>
  <c r="J34" i="16" s="1"/>
  <c r="D35" i="16"/>
  <c r="J35" i="16" s="1"/>
  <c r="D36" i="16"/>
  <c r="J36" i="16" s="1"/>
  <c r="D37" i="16"/>
  <c r="J37" i="16" s="1"/>
  <c r="D14" i="16"/>
  <c r="J14" i="16" s="1"/>
  <c r="DK1" i="6"/>
  <c r="C18" i="6"/>
  <c r="G18" i="6" s="1"/>
  <c r="H18" i="6" s="1"/>
  <c r="C1" i="6"/>
  <c r="G1" i="6" s="1"/>
  <c r="H1" i="6" s="1"/>
  <c r="BO1" i="6" s="1"/>
  <c r="L45" i="16"/>
  <c r="L44" i="16"/>
  <c r="L43" i="16"/>
  <c r="B8" i="19"/>
  <c r="C8" i="19" s="1"/>
  <c r="D8" i="19" s="1"/>
  <c r="E8" i="19" s="1"/>
  <c r="B1" i="10"/>
  <c r="B1" i="8"/>
  <c r="G3" i="6"/>
  <c r="H3" i="6" s="1"/>
  <c r="B3" i="6"/>
  <c r="DJ1" i="6"/>
  <c r="DI1" i="6"/>
  <c r="DH1" i="6"/>
  <c r="DG1" i="6"/>
  <c r="DF1" i="6"/>
  <c r="DE1" i="6"/>
  <c r="DD1" i="6"/>
  <c r="DC1" i="6"/>
  <c r="DB1" i="6"/>
  <c r="DA1" i="6"/>
  <c r="CZ1" i="6"/>
  <c r="CY1" i="6"/>
  <c r="CX1" i="6"/>
  <c r="CW1" i="6"/>
  <c r="CV1" i="6"/>
  <c r="CU1" i="6"/>
  <c r="CT1" i="6"/>
  <c r="CS1" i="6"/>
  <c r="CR1" i="6"/>
  <c r="CQ1" i="6"/>
  <c r="CP1" i="6"/>
  <c r="CO1" i="6"/>
  <c r="CN1" i="6"/>
  <c r="CM1" i="6"/>
  <c r="CL1" i="6"/>
  <c r="CK1" i="6"/>
  <c r="CJ1" i="6"/>
  <c r="CI1" i="6"/>
  <c r="CH1" i="6"/>
  <c r="CG1" i="6"/>
  <c r="CF1" i="6"/>
  <c r="CE1" i="6"/>
  <c r="CD1" i="6"/>
  <c r="CC1" i="6"/>
  <c r="CB1" i="6"/>
  <c r="CA1" i="6"/>
  <c r="BZ1" i="6"/>
  <c r="BW1" i="6"/>
  <c r="BU1" i="6"/>
  <c r="BS1" i="6"/>
  <c r="BQ1" i="6"/>
  <c r="B1" i="6"/>
  <c r="A1" i="18"/>
  <c r="J1" i="18" s="1"/>
  <c r="BY1" i="6"/>
  <c r="BT1" i="6"/>
  <c r="BX1" i="6"/>
  <c r="BV1" i="6"/>
  <c r="BR1" i="6"/>
  <c r="BZ18" i="6"/>
  <c r="CA18" i="6"/>
  <c r="CB18" i="6"/>
  <c r="CC18" i="6"/>
  <c r="CD18" i="6"/>
  <c r="CE18" i="6"/>
  <c r="CF18" i="6"/>
  <c r="CH18" i="6"/>
  <c r="CJ18" i="6"/>
  <c r="CK18" i="6"/>
  <c r="CN18" i="6"/>
  <c r="CQ18" i="6"/>
  <c r="CR18" i="6"/>
  <c r="CS18" i="6"/>
  <c r="CT18" i="6"/>
  <c r="CV18" i="6"/>
  <c r="CW18" i="6"/>
  <c r="CZ18" i="6"/>
  <c r="DA18" i="6"/>
  <c r="DD18" i="6"/>
  <c r="DE18" i="6"/>
  <c r="DG18" i="6"/>
  <c r="DH18" i="6"/>
  <c r="BA29" i="10"/>
  <c r="BB29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AS55" i="10"/>
  <c r="AS56" i="10"/>
  <c r="AS57" i="10"/>
  <c r="BC2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G45" i="8"/>
  <c r="K45" i="8" s="1"/>
  <c r="O45" i="8" s="1"/>
  <c r="S45" i="8" s="1"/>
  <c r="W45" i="8" s="1"/>
  <c r="AA45" i="8" s="1"/>
  <c r="AE45" i="8" s="1"/>
  <c r="AR54" i="8"/>
  <c r="AR55" i="8"/>
  <c r="B18" i="6"/>
  <c r="H17" i="13"/>
  <c r="BY18" i="6"/>
  <c r="B62" i="6"/>
  <c r="G62" i="6"/>
  <c r="H62" i="6" s="1"/>
  <c r="B63" i="6"/>
  <c r="G63" i="6"/>
  <c r="H63" i="6" s="1"/>
  <c r="B64" i="6"/>
  <c r="G64" i="6"/>
  <c r="H64" i="6" s="1"/>
  <c r="B65" i="6"/>
  <c r="G65" i="6"/>
  <c r="H65" i="6" s="1"/>
  <c r="V74" i="6"/>
  <c r="AB74" i="6"/>
  <c r="AH74" i="6"/>
  <c r="AN74" i="6"/>
  <c r="AT74" i="6"/>
  <c r="AZ74" i="6"/>
  <c r="BF74" i="6"/>
  <c r="P75" i="6"/>
  <c r="T74" i="13" s="1"/>
  <c r="V75" i="6"/>
  <c r="AB75" i="6"/>
  <c r="AH75" i="6"/>
  <c r="AN75" i="6"/>
  <c r="AT75" i="6"/>
  <c r="AZ75" i="6"/>
  <c r="BF75" i="6"/>
  <c r="BW18" i="6"/>
  <c r="BX18" i="6"/>
  <c r="BV18" i="6"/>
  <c r="BR18" i="6"/>
  <c r="BQ18" i="6"/>
  <c r="E26" i="16"/>
  <c r="E27" i="16"/>
  <c r="E28" i="16"/>
  <c r="E29" i="16"/>
  <c r="E30" i="16"/>
  <c r="E31" i="16"/>
  <c r="E32" i="16"/>
  <c r="E33" i="16"/>
  <c r="G27" i="16"/>
  <c r="G26" i="16"/>
  <c r="G28" i="16"/>
  <c r="G30" i="16"/>
  <c r="G31" i="16"/>
  <c r="G29" i="16"/>
  <c r="G32" i="16"/>
  <c r="G33" i="16"/>
  <c r="E34" i="16"/>
  <c r="G34" i="16"/>
  <c r="G35" i="16"/>
  <c r="E35" i="16"/>
  <c r="G36" i="16"/>
  <c r="E36" i="16"/>
  <c r="E37" i="16"/>
  <c r="G37" i="16"/>
  <c r="E17" i="13"/>
  <c r="AI19" i="13"/>
  <c r="P53" i="13"/>
  <c r="AB52" i="13"/>
  <c r="AF29" i="13"/>
  <c r="AV38" i="13"/>
  <c r="AF17" i="13"/>
  <c r="AA22" i="13"/>
  <c r="AA53" i="13"/>
  <c r="AA44" i="13"/>
  <c r="AA50" i="13"/>
  <c r="AA25" i="13"/>
  <c r="AI52" i="13"/>
  <c r="AI37" i="13"/>
  <c r="AI36" i="13"/>
  <c r="AI23" i="13"/>
  <c r="AY42" i="13"/>
  <c r="BG50" i="13"/>
  <c r="BG37" i="13"/>
  <c r="BG34" i="13"/>
  <c r="BG43" i="13"/>
  <c r="AA18" i="13"/>
  <c r="AQ28" i="13"/>
  <c r="AM34" i="13"/>
  <c r="BC42" i="13"/>
  <c r="BC40" i="13"/>
  <c r="BC23" i="13"/>
  <c r="V39" i="13"/>
  <c r="V28" i="13"/>
  <c r="V19" i="13"/>
  <c r="S20" i="13"/>
  <c r="M17" i="13"/>
  <c r="O29" i="13"/>
  <c r="O26" i="13"/>
  <c r="O38" i="13"/>
  <c r="G18" i="13"/>
  <c r="H18" i="13"/>
  <c r="H32" i="13"/>
  <c r="AQ46" i="13"/>
  <c r="AQ27" i="13"/>
  <c r="AQ43" i="13"/>
  <c r="T52" i="13"/>
  <c r="P32" i="13"/>
  <c r="T49" i="13"/>
  <c r="T27" i="13"/>
  <c r="T26" i="13"/>
  <c r="AU51" i="13"/>
  <c r="AL18" i="13"/>
  <c r="AU28" i="13"/>
  <c r="AE25" i="13"/>
  <c r="T53" i="13"/>
  <c r="BB24" i="13"/>
  <c r="AU1" i="13"/>
  <c r="G32" i="13"/>
  <c r="H20" i="13"/>
  <c r="G20" i="13"/>
  <c r="G39" i="13"/>
  <c r="H39" i="13"/>
  <c r="G22" i="13"/>
  <c r="E22" i="13"/>
  <c r="H22" i="13"/>
  <c r="H43" i="13"/>
  <c r="G43" i="13"/>
  <c r="G24" i="13"/>
  <c r="H24" i="13"/>
  <c r="H48" i="13"/>
  <c r="G48" i="13"/>
  <c r="G26" i="13"/>
  <c r="B26" i="13"/>
  <c r="I26" i="13" s="1"/>
  <c r="H26" i="13"/>
  <c r="G54" i="13"/>
  <c r="H54" i="13"/>
  <c r="G55" i="13"/>
  <c r="G29" i="13"/>
  <c r="E29" i="13"/>
  <c r="G30" i="13"/>
  <c r="E30" i="13"/>
  <c r="G59" i="13"/>
  <c r="G60" i="13"/>
  <c r="H61" i="13"/>
  <c r="G61" i="13"/>
  <c r="H64" i="13"/>
  <c r="G64" i="13"/>
  <c r="G65" i="13"/>
  <c r="B65" i="13"/>
  <c r="I65" i="13" s="1"/>
  <c r="H65" i="13"/>
  <c r="H36" i="13"/>
  <c r="G36" i="13"/>
  <c r="B36" i="13"/>
  <c r="B68" i="13"/>
  <c r="I68" i="13" s="1"/>
  <c r="H68" i="13"/>
  <c r="G68" i="13"/>
  <c r="H69" i="13"/>
  <c r="G69" i="13"/>
  <c r="G70" i="13"/>
  <c r="H70" i="13"/>
  <c r="G19" i="13"/>
  <c r="B19" i="13"/>
  <c r="I19" i="13" s="1"/>
  <c r="G41" i="13"/>
  <c r="E41" i="13"/>
  <c r="B41" i="13"/>
  <c r="F41" i="13" s="1"/>
  <c r="H41" i="13"/>
  <c r="G31" i="13"/>
  <c r="G33" i="13"/>
  <c r="E44" i="13"/>
  <c r="H44" i="13"/>
  <c r="G44" i="13"/>
  <c r="G45" i="13"/>
  <c r="B45" i="13"/>
  <c r="G52" i="13"/>
  <c r="G56" i="13"/>
  <c r="G62" i="13"/>
  <c r="B62" i="13"/>
  <c r="G50" i="13"/>
  <c r="B50" i="13"/>
  <c r="I50" i="13" s="1"/>
  <c r="G51" i="13"/>
  <c r="B51" i="13"/>
  <c r="I51" i="13" s="1"/>
  <c r="B21" i="13"/>
  <c r="G21" i="13"/>
  <c r="B53" i="13"/>
  <c r="I53" i="13" s="1"/>
  <c r="G53" i="13"/>
  <c r="B69" i="13"/>
  <c r="B48" i="13"/>
  <c r="B33" i="13"/>
  <c r="B56" i="13"/>
  <c r="I56" i="13" s="1"/>
  <c r="L17" i="13"/>
  <c r="B18" i="13"/>
  <c r="I18" i="13" s="1"/>
  <c r="B52" i="13"/>
  <c r="BP24" i="6" l="1"/>
  <c r="BN24" i="6"/>
  <c r="H19" i="13"/>
  <c r="Z18" i="13"/>
  <c r="Z70" i="13"/>
  <c r="Z69" i="13"/>
  <c r="AB69" i="13"/>
  <c r="AB70" i="13"/>
  <c r="BH69" i="13"/>
  <c r="BH70" i="13"/>
  <c r="L41" i="13"/>
  <c r="T31" i="13"/>
  <c r="T28" i="13"/>
  <c r="T1" i="13"/>
  <c r="AB23" i="13"/>
  <c r="Q69" i="13"/>
  <c r="Q70" i="13"/>
  <c r="Y69" i="13"/>
  <c r="Y70" i="13"/>
  <c r="AG69" i="13"/>
  <c r="AG70" i="13"/>
  <c r="AO69" i="13"/>
  <c r="AO70" i="13"/>
  <c r="AW69" i="13"/>
  <c r="AW70" i="13"/>
  <c r="BE69" i="13"/>
  <c r="BE70" i="13"/>
  <c r="AP70" i="13"/>
  <c r="AP69" i="13"/>
  <c r="L43" i="13"/>
  <c r="T19" i="13"/>
  <c r="T44" i="13"/>
  <c r="S26" i="13"/>
  <c r="S70" i="13"/>
  <c r="S69" i="13"/>
  <c r="AA70" i="13"/>
  <c r="AA69" i="13"/>
  <c r="AI47" i="13"/>
  <c r="AI70" i="13"/>
  <c r="AI69" i="13"/>
  <c r="AQ1" i="13"/>
  <c r="AQ70" i="13"/>
  <c r="AQ69" i="13"/>
  <c r="AY23" i="13"/>
  <c r="AY70" i="13"/>
  <c r="AY69" i="13"/>
  <c r="BG47" i="13"/>
  <c r="BG70" i="13"/>
  <c r="BG69" i="13"/>
  <c r="T69" i="13"/>
  <c r="T70" i="13"/>
  <c r="T25" i="13"/>
  <c r="T22" i="13"/>
  <c r="BH28" i="13"/>
  <c r="L38" i="13"/>
  <c r="Z1" i="13"/>
  <c r="U69" i="13"/>
  <c r="U70" i="13"/>
  <c r="AC23" i="13"/>
  <c r="AC70" i="13"/>
  <c r="AC69" i="13"/>
  <c r="AK38" i="13"/>
  <c r="AK70" i="13"/>
  <c r="AK69" i="13"/>
  <c r="AS39" i="13"/>
  <c r="AS69" i="13"/>
  <c r="AS70" i="13"/>
  <c r="BA69" i="13"/>
  <c r="BA70" i="13"/>
  <c r="BI70" i="13"/>
  <c r="BI69" i="13"/>
  <c r="R44" i="13"/>
  <c r="R70" i="13"/>
  <c r="R69" i="13"/>
  <c r="BF70" i="13"/>
  <c r="BF69" i="13"/>
  <c r="AZ69" i="13"/>
  <c r="AZ70" i="13"/>
  <c r="T32" i="13"/>
  <c r="T21" i="13"/>
  <c r="BH30" i="13"/>
  <c r="AZ30" i="13"/>
  <c r="V69" i="13"/>
  <c r="V70" i="13"/>
  <c r="AD69" i="13"/>
  <c r="AD70" i="13"/>
  <c r="AL69" i="13"/>
  <c r="AL70" i="13"/>
  <c r="AT69" i="13"/>
  <c r="AT70" i="13"/>
  <c r="BB69" i="13"/>
  <c r="BB70" i="13"/>
  <c r="AH70" i="13"/>
  <c r="AH69" i="13"/>
  <c r="Z27" i="13"/>
  <c r="AR69" i="13"/>
  <c r="AR70" i="13"/>
  <c r="T47" i="13"/>
  <c r="T36" i="13"/>
  <c r="W69" i="13"/>
  <c r="W70" i="13"/>
  <c r="AE69" i="13"/>
  <c r="AE70" i="13"/>
  <c r="AM69" i="13"/>
  <c r="AM70" i="13"/>
  <c r="AU69" i="13"/>
  <c r="AU70" i="13"/>
  <c r="BC69" i="13"/>
  <c r="BC70" i="13"/>
  <c r="AX70" i="13"/>
  <c r="AX69" i="13"/>
  <c r="AJ69" i="13"/>
  <c r="AJ70" i="13"/>
  <c r="L29" i="13"/>
  <c r="T33" i="13"/>
  <c r="T38" i="13"/>
  <c r="T46" i="13"/>
  <c r="P69" i="13"/>
  <c r="P70" i="13"/>
  <c r="X69" i="13"/>
  <c r="X70" i="13"/>
  <c r="AF69" i="13"/>
  <c r="AF70" i="13"/>
  <c r="AN69" i="13"/>
  <c r="AN70" i="13"/>
  <c r="AV69" i="13"/>
  <c r="AV70" i="13"/>
  <c r="BD69" i="13"/>
  <c r="BD70" i="13"/>
  <c r="AQ25" i="13"/>
  <c r="AQ18" i="13"/>
  <c r="AQ24" i="13"/>
  <c r="AI22" i="13"/>
  <c r="AI17" i="13"/>
  <c r="BG28" i="13"/>
  <c r="AI18" i="13"/>
  <c r="AA17" i="13"/>
  <c r="BG30" i="13"/>
  <c r="BG35" i="13"/>
  <c r="BG49" i="13"/>
  <c r="AY40" i="13"/>
  <c r="AI21" i="13"/>
  <c r="AI34" i="13"/>
  <c r="AI35" i="13"/>
  <c r="AI49" i="13"/>
  <c r="AA23" i="13"/>
  <c r="AA40" i="13"/>
  <c r="AA42" i="13"/>
  <c r="AA51" i="13"/>
  <c r="BG22" i="13"/>
  <c r="AQ40" i="13"/>
  <c r="AQ34" i="13"/>
  <c r="AQ32" i="13"/>
  <c r="AA28" i="13"/>
  <c r="AI28" i="13"/>
  <c r="BG46" i="13"/>
  <c r="BG36" i="13"/>
  <c r="BG39" i="13"/>
  <c r="BG52" i="13"/>
  <c r="AI25" i="13"/>
  <c r="AI38" i="13"/>
  <c r="AI39" i="13"/>
  <c r="AA27" i="13"/>
  <c r="AA31" i="13"/>
  <c r="AA48" i="13"/>
  <c r="AA1" i="13"/>
  <c r="BG17" i="13"/>
  <c r="AQ33" i="13"/>
  <c r="AQ41" i="13"/>
  <c r="S30" i="13"/>
  <c r="AY24" i="13"/>
  <c r="BG24" i="13"/>
  <c r="BG21" i="13"/>
  <c r="BG38" i="13"/>
  <c r="BG42" i="13"/>
  <c r="AQ29" i="13"/>
  <c r="AI27" i="13"/>
  <c r="AI40" i="13"/>
  <c r="AI42" i="13"/>
  <c r="AI51" i="13"/>
  <c r="AA29" i="13"/>
  <c r="AA33" i="13"/>
  <c r="AA45" i="13"/>
  <c r="S29" i="13"/>
  <c r="AQ42" i="13"/>
  <c r="AQ35" i="13"/>
  <c r="BG26" i="13"/>
  <c r="AI24" i="13"/>
  <c r="AA24" i="13"/>
  <c r="BG23" i="13"/>
  <c r="BG40" i="13"/>
  <c r="BG44" i="13"/>
  <c r="BG51" i="13"/>
  <c r="AQ50" i="13"/>
  <c r="AI29" i="13"/>
  <c r="AI41" i="13"/>
  <c r="AI44" i="13"/>
  <c r="AI53" i="13"/>
  <c r="AA46" i="13"/>
  <c r="AA35" i="13"/>
  <c r="AA47" i="13"/>
  <c r="S31" i="13"/>
  <c r="AQ47" i="13"/>
  <c r="AQ44" i="13"/>
  <c r="AQ26" i="13"/>
  <c r="BG20" i="13"/>
  <c r="AI20" i="13"/>
  <c r="BG25" i="13"/>
  <c r="BG41" i="13"/>
  <c r="BG48" i="13"/>
  <c r="BG53" i="13"/>
  <c r="AQ31" i="13"/>
  <c r="AI30" i="13"/>
  <c r="AI46" i="13"/>
  <c r="AI48" i="13"/>
  <c r="AI1" i="13"/>
  <c r="AA34" i="13"/>
  <c r="AA37" i="13"/>
  <c r="AA49" i="13"/>
  <c r="S48" i="13"/>
  <c r="AQ51" i="13"/>
  <c r="AQ49" i="13"/>
  <c r="AA26" i="13"/>
  <c r="AY43" i="13"/>
  <c r="AA20" i="13"/>
  <c r="BG19" i="13"/>
  <c r="BG27" i="13"/>
  <c r="BG31" i="13"/>
  <c r="BG45" i="13"/>
  <c r="BG1" i="13"/>
  <c r="AQ48" i="13"/>
  <c r="AI43" i="13"/>
  <c r="AI31" i="13"/>
  <c r="AI45" i="13"/>
  <c r="AA43" i="13"/>
  <c r="AA36" i="13"/>
  <c r="AA39" i="13"/>
  <c r="AA52" i="13"/>
  <c r="AA30" i="13"/>
  <c r="AQ20" i="13"/>
  <c r="AQ22" i="13"/>
  <c r="AQ53" i="13"/>
  <c r="AY22" i="13"/>
  <c r="AQ19" i="13"/>
  <c r="AI32" i="13"/>
  <c r="BG18" i="13"/>
  <c r="AA19" i="13"/>
  <c r="BG29" i="13"/>
  <c r="BG33" i="13"/>
  <c r="AI50" i="13"/>
  <c r="AI33" i="13"/>
  <c r="AA21" i="13"/>
  <c r="AA38" i="13"/>
  <c r="AA41" i="13"/>
  <c r="U49" i="13"/>
  <c r="U67" i="13"/>
  <c r="U63" i="13"/>
  <c r="U59" i="13"/>
  <c r="U55" i="13"/>
  <c r="U64" i="13"/>
  <c r="U58" i="13"/>
  <c r="U57" i="13"/>
  <c r="U56" i="13"/>
  <c r="U66" i="13"/>
  <c r="U68" i="13"/>
  <c r="U62" i="13"/>
  <c r="U54" i="13"/>
  <c r="U60" i="13"/>
  <c r="U61" i="13"/>
  <c r="U65" i="13"/>
  <c r="BI18" i="13"/>
  <c r="BI67" i="13"/>
  <c r="BI63" i="13"/>
  <c r="BI59" i="13"/>
  <c r="BI55" i="13"/>
  <c r="BI65" i="13"/>
  <c r="BI64" i="13"/>
  <c r="BI58" i="13"/>
  <c r="BI57" i="13"/>
  <c r="BI68" i="13"/>
  <c r="BI61" i="13"/>
  <c r="BI54" i="13"/>
  <c r="BI56" i="13"/>
  <c r="BI62" i="13"/>
  <c r="BI66" i="13"/>
  <c r="BI60" i="13"/>
  <c r="M41" i="13"/>
  <c r="V18" i="13"/>
  <c r="V66" i="13"/>
  <c r="V62" i="13"/>
  <c r="V58" i="13"/>
  <c r="V67" i="13"/>
  <c r="V63" i="13"/>
  <c r="V59" i="13"/>
  <c r="V55" i="13"/>
  <c r="V68" i="13"/>
  <c r="V64" i="13"/>
  <c r="V60" i="13"/>
  <c r="V56" i="13"/>
  <c r="V65" i="13"/>
  <c r="V61" i="13"/>
  <c r="V57" i="13"/>
  <c r="V54" i="13"/>
  <c r="BB40" i="13"/>
  <c r="BB66" i="13"/>
  <c r="BB62" i="13"/>
  <c r="BB58" i="13"/>
  <c r="BB54" i="13"/>
  <c r="BB67" i="13"/>
  <c r="BB63" i="13"/>
  <c r="BB59" i="13"/>
  <c r="BB55" i="13"/>
  <c r="BB68" i="13"/>
  <c r="BB64" i="13"/>
  <c r="BB60" i="13"/>
  <c r="BB56" i="13"/>
  <c r="BB65" i="13"/>
  <c r="BB61" i="13"/>
  <c r="BB57" i="13"/>
  <c r="AS53" i="13"/>
  <c r="Z25" i="13"/>
  <c r="V47" i="13"/>
  <c r="O17" i="13"/>
  <c r="O54" i="13"/>
  <c r="O55" i="13"/>
  <c r="W53" i="13"/>
  <c r="W68" i="13"/>
  <c r="W64" i="13"/>
  <c r="W60" i="13"/>
  <c r="W56" i="13"/>
  <c r="W57" i="13"/>
  <c r="W54" i="13"/>
  <c r="W67" i="13"/>
  <c r="W59" i="13"/>
  <c r="W63" i="13"/>
  <c r="W62" i="13"/>
  <c r="W61" i="13"/>
  <c r="W55" i="13"/>
  <c r="W66" i="13"/>
  <c r="W58" i="13"/>
  <c r="W65" i="13"/>
  <c r="AE45" i="13"/>
  <c r="AE68" i="13"/>
  <c r="AE64" i="13"/>
  <c r="AE60" i="13"/>
  <c r="AE56" i="13"/>
  <c r="AE61" i="13"/>
  <c r="AE55" i="13"/>
  <c r="AE63" i="13"/>
  <c r="AE67" i="13"/>
  <c r="AE54" i="13"/>
  <c r="AE62" i="13"/>
  <c r="AE66" i="13"/>
  <c r="AE65" i="13"/>
  <c r="AE59" i="13"/>
  <c r="AE58" i="13"/>
  <c r="AE57" i="13"/>
  <c r="AM20" i="13"/>
  <c r="AM68" i="13"/>
  <c r="AM64" i="13"/>
  <c r="AM60" i="13"/>
  <c r="AM56" i="13"/>
  <c r="AM65" i="13"/>
  <c r="AM59" i="13"/>
  <c r="AM62" i="13"/>
  <c r="AM67" i="13"/>
  <c r="AM58" i="13"/>
  <c r="AM57" i="13"/>
  <c r="AM63" i="13"/>
  <c r="AM61" i="13"/>
  <c r="AM55" i="13"/>
  <c r="AM54" i="13"/>
  <c r="AM66" i="13"/>
  <c r="AU42" i="13"/>
  <c r="AU68" i="13"/>
  <c r="AU64" i="13"/>
  <c r="AU60" i="13"/>
  <c r="AU56" i="13"/>
  <c r="AU63" i="13"/>
  <c r="AU59" i="13"/>
  <c r="AU62" i="13"/>
  <c r="AU61" i="13"/>
  <c r="AU55" i="13"/>
  <c r="AU66" i="13"/>
  <c r="AU67" i="13"/>
  <c r="AU54" i="13"/>
  <c r="AU65" i="13"/>
  <c r="AU58" i="13"/>
  <c r="AU57" i="13"/>
  <c r="BC26" i="13"/>
  <c r="BC68" i="13"/>
  <c r="BC64" i="13"/>
  <c r="BC60" i="13"/>
  <c r="BC56" i="13"/>
  <c r="BC67" i="13"/>
  <c r="BC54" i="13"/>
  <c r="BC66" i="13"/>
  <c r="BC65" i="13"/>
  <c r="BC59" i="13"/>
  <c r="BC57" i="13"/>
  <c r="BC61" i="13"/>
  <c r="BC58" i="13"/>
  <c r="BC55" i="13"/>
  <c r="BC63" i="13"/>
  <c r="BC62" i="13"/>
  <c r="AK51" i="13"/>
  <c r="AK67" i="13"/>
  <c r="AK63" i="13"/>
  <c r="AK59" i="13"/>
  <c r="AK55" i="13"/>
  <c r="AK66" i="13"/>
  <c r="AK61" i="13"/>
  <c r="AK65" i="13"/>
  <c r="AK64" i="13"/>
  <c r="AK58" i="13"/>
  <c r="AK57" i="13"/>
  <c r="AK56" i="13"/>
  <c r="AK60" i="13"/>
  <c r="AK68" i="13"/>
  <c r="AK62" i="13"/>
  <c r="AK54" i="13"/>
  <c r="AT36" i="13"/>
  <c r="AT66" i="13"/>
  <c r="AT62" i="13"/>
  <c r="AT58" i="13"/>
  <c r="AT54" i="13"/>
  <c r="AT67" i="13"/>
  <c r="AT63" i="13"/>
  <c r="AT59" i="13"/>
  <c r="AT55" i="13"/>
  <c r="AT68" i="13"/>
  <c r="AT64" i="13"/>
  <c r="AT60" i="13"/>
  <c r="AT56" i="13"/>
  <c r="AT65" i="13"/>
  <c r="AT61" i="13"/>
  <c r="AT57" i="13"/>
  <c r="P47" i="13"/>
  <c r="P67" i="13"/>
  <c r="P63" i="13"/>
  <c r="P59" i="13"/>
  <c r="P55" i="13"/>
  <c r="P68" i="13"/>
  <c r="P64" i="13"/>
  <c r="P60" i="13"/>
  <c r="P56" i="13"/>
  <c r="P65" i="13"/>
  <c r="P61" i="13"/>
  <c r="P57" i="13"/>
  <c r="P66" i="13"/>
  <c r="P62" i="13"/>
  <c r="P58" i="13"/>
  <c r="P54" i="13"/>
  <c r="X44" i="13"/>
  <c r="X67" i="13"/>
  <c r="X63" i="13"/>
  <c r="X59" i="13"/>
  <c r="X55" i="13"/>
  <c r="X68" i="13"/>
  <c r="X64" i="13"/>
  <c r="X60" i="13"/>
  <c r="X56" i="13"/>
  <c r="X65" i="13"/>
  <c r="X61" i="13"/>
  <c r="X57" i="13"/>
  <c r="X66" i="13"/>
  <c r="X62" i="13"/>
  <c r="X58" i="13"/>
  <c r="X54" i="13"/>
  <c r="AF49" i="13"/>
  <c r="AF67" i="13"/>
  <c r="AF63" i="13"/>
  <c r="AF59" i="13"/>
  <c r="AF55" i="13"/>
  <c r="AF68" i="13"/>
  <c r="AF64" i="13"/>
  <c r="AF60" i="13"/>
  <c r="AF56" i="13"/>
  <c r="AF65" i="13"/>
  <c r="AF61" i="13"/>
  <c r="AF57" i="13"/>
  <c r="AF66" i="13"/>
  <c r="AF62" i="13"/>
  <c r="AF58" i="13"/>
  <c r="AF54" i="13"/>
  <c r="AN35" i="13"/>
  <c r="AN67" i="13"/>
  <c r="AN63" i="13"/>
  <c r="AN59" i="13"/>
  <c r="AN55" i="13"/>
  <c r="AN68" i="13"/>
  <c r="AN64" i="13"/>
  <c r="AN60" i="13"/>
  <c r="AN56" i="13"/>
  <c r="AN65" i="13"/>
  <c r="AN61" i="13"/>
  <c r="AN57" i="13"/>
  <c r="AN66" i="13"/>
  <c r="AN62" i="13"/>
  <c r="AN58" i="13"/>
  <c r="AN54" i="13"/>
  <c r="AV67" i="13"/>
  <c r="AV63" i="13"/>
  <c r="AV59" i="13"/>
  <c r="AV55" i="13"/>
  <c r="AV68" i="13"/>
  <c r="AV64" i="13"/>
  <c r="AV60" i="13"/>
  <c r="AV56" i="13"/>
  <c r="AV65" i="13"/>
  <c r="AV61" i="13"/>
  <c r="AV57" i="13"/>
  <c r="AV66" i="13"/>
  <c r="AV62" i="13"/>
  <c r="AV58" i="13"/>
  <c r="AV54" i="13"/>
  <c r="BD41" i="13"/>
  <c r="BD67" i="13"/>
  <c r="BD63" i="13"/>
  <c r="BD59" i="13"/>
  <c r="BD55" i="13"/>
  <c r="BD68" i="13"/>
  <c r="BD64" i="13"/>
  <c r="BD60" i="13"/>
  <c r="BD56" i="13"/>
  <c r="BD65" i="13"/>
  <c r="BD61" i="13"/>
  <c r="BD57" i="13"/>
  <c r="BD66" i="13"/>
  <c r="BD62" i="13"/>
  <c r="BD58" i="13"/>
  <c r="BD54" i="13"/>
  <c r="M18" i="13"/>
  <c r="M54" i="13"/>
  <c r="M55" i="13"/>
  <c r="BA52" i="13"/>
  <c r="BA67" i="13"/>
  <c r="BA63" i="13"/>
  <c r="BA59" i="13"/>
  <c r="BA55" i="13"/>
  <c r="BA61" i="13"/>
  <c r="BA58" i="13"/>
  <c r="BA60" i="13"/>
  <c r="BA54" i="13"/>
  <c r="BA66" i="13"/>
  <c r="BA65" i="13"/>
  <c r="BA64" i="13"/>
  <c r="BA57" i="13"/>
  <c r="BA62" i="13"/>
  <c r="BA56" i="13"/>
  <c r="BA68" i="13"/>
  <c r="BI35" i="13"/>
  <c r="V52" i="13"/>
  <c r="BI39" i="13"/>
  <c r="P31" i="13"/>
  <c r="M38" i="13"/>
  <c r="Z26" i="13"/>
  <c r="P26" i="13"/>
  <c r="Q65" i="13"/>
  <c r="Q61" i="13"/>
  <c r="Q57" i="13"/>
  <c r="Q59" i="13"/>
  <c r="Q66" i="13"/>
  <c r="Q58" i="13"/>
  <c r="Q54" i="13"/>
  <c r="Q64" i="13"/>
  <c r="Q62" i="13"/>
  <c r="Q68" i="13"/>
  <c r="Q55" i="13"/>
  <c r="Q63" i="13"/>
  <c r="Q56" i="13"/>
  <c r="Q67" i="13"/>
  <c r="Q60" i="13"/>
  <c r="Y65" i="13"/>
  <c r="Y61" i="13"/>
  <c r="Y57" i="13"/>
  <c r="Y63" i="13"/>
  <c r="Y62" i="13"/>
  <c r="Y56" i="13"/>
  <c r="Y68" i="13"/>
  <c r="Y55" i="13"/>
  <c r="Y60" i="13"/>
  <c r="Y67" i="13"/>
  <c r="Y66" i="13"/>
  <c r="Y58" i="13"/>
  <c r="Y59" i="13"/>
  <c r="Y54" i="13"/>
  <c r="Y64" i="13"/>
  <c r="AG65" i="13"/>
  <c r="AG61" i="13"/>
  <c r="AG57" i="13"/>
  <c r="AG67" i="13"/>
  <c r="AG54" i="13"/>
  <c r="AG66" i="13"/>
  <c r="AG60" i="13"/>
  <c r="AG59" i="13"/>
  <c r="AG64" i="13"/>
  <c r="AG63" i="13"/>
  <c r="AG68" i="13"/>
  <c r="AG55" i="13"/>
  <c r="AG58" i="13"/>
  <c r="AG62" i="13"/>
  <c r="AG56" i="13"/>
  <c r="AO52" i="13"/>
  <c r="AO65" i="13"/>
  <c r="AO61" i="13"/>
  <c r="AO57" i="13"/>
  <c r="AO58" i="13"/>
  <c r="AO55" i="13"/>
  <c r="AO54" i="13"/>
  <c r="AO64" i="13"/>
  <c r="AO63" i="13"/>
  <c r="AO62" i="13"/>
  <c r="AO56" i="13"/>
  <c r="AO68" i="13"/>
  <c r="AO67" i="13"/>
  <c r="AO66" i="13"/>
  <c r="AO60" i="13"/>
  <c r="AO59" i="13"/>
  <c r="AW65" i="13"/>
  <c r="AW61" i="13"/>
  <c r="AW57" i="13"/>
  <c r="AW62" i="13"/>
  <c r="AW56" i="13"/>
  <c r="AW63" i="13"/>
  <c r="AW68" i="13"/>
  <c r="AW55" i="13"/>
  <c r="AW67" i="13"/>
  <c r="AW54" i="13"/>
  <c r="AW66" i="13"/>
  <c r="AW60" i="13"/>
  <c r="AW59" i="13"/>
  <c r="AW58" i="13"/>
  <c r="AW64" i="13"/>
  <c r="BE65" i="13"/>
  <c r="BE61" i="13"/>
  <c r="BE57" i="13"/>
  <c r="BE66" i="13"/>
  <c r="BE60" i="13"/>
  <c r="BE63" i="13"/>
  <c r="BE56" i="13"/>
  <c r="BE55" i="13"/>
  <c r="BE67" i="13"/>
  <c r="BE54" i="13"/>
  <c r="BE59" i="13"/>
  <c r="BE58" i="13"/>
  <c r="BE64" i="13"/>
  <c r="BE62" i="13"/>
  <c r="BE68" i="13"/>
  <c r="AS51" i="13"/>
  <c r="AS67" i="13"/>
  <c r="AS63" i="13"/>
  <c r="AS59" i="13"/>
  <c r="AS55" i="13"/>
  <c r="AS57" i="13"/>
  <c r="AS60" i="13"/>
  <c r="AS65" i="13"/>
  <c r="AS56" i="13"/>
  <c r="AS68" i="13"/>
  <c r="AS62" i="13"/>
  <c r="AS66" i="13"/>
  <c r="AS64" i="13"/>
  <c r="AS58" i="13"/>
  <c r="AS61" i="13"/>
  <c r="AS54" i="13"/>
  <c r="AL66" i="13"/>
  <c r="AL62" i="13"/>
  <c r="AL58" i="13"/>
  <c r="AL54" i="13"/>
  <c r="AL67" i="13"/>
  <c r="AL63" i="13"/>
  <c r="AL59" i="13"/>
  <c r="AL55" i="13"/>
  <c r="AL68" i="13"/>
  <c r="AL64" i="13"/>
  <c r="AL60" i="13"/>
  <c r="AL56" i="13"/>
  <c r="AL65" i="13"/>
  <c r="AL61" i="13"/>
  <c r="AL57" i="13"/>
  <c r="AX68" i="13"/>
  <c r="AX64" i="13"/>
  <c r="AX60" i="13"/>
  <c r="AX56" i="13"/>
  <c r="AX65" i="13"/>
  <c r="AX61" i="13"/>
  <c r="AX57" i="13"/>
  <c r="AX66" i="13"/>
  <c r="AX62" i="13"/>
  <c r="AX58" i="13"/>
  <c r="AX54" i="13"/>
  <c r="AX67" i="13"/>
  <c r="AX63" i="13"/>
  <c r="AX59" i="13"/>
  <c r="AX55" i="13"/>
  <c r="AC45" i="13"/>
  <c r="AC67" i="13"/>
  <c r="AC63" i="13"/>
  <c r="AC59" i="13"/>
  <c r="AC55" i="13"/>
  <c r="AC68" i="13"/>
  <c r="AC62" i="13"/>
  <c r="AC65" i="13"/>
  <c r="AC64" i="13"/>
  <c r="AC61" i="13"/>
  <c r="AC60" i="13"/>
  <c r="AC58" i="13"/>
  <c r="AC57" i="13"/>
  <c r="AC66" i="13"/>
  <c r="AC54" i="13"/>
  <c r="AC56" i="13"/>
  <c r="M35" i="13"/>
  <c r="BI44" i="13"/>
  <c r="M20" i="13"/>
  <c r="V27" i="13"/>
  <c r="AS29" i="13"/>
  <c r="BD27" i="13"/>
  <c r="S66" i="13"/>
  <c r="S62" i="13"/>
  <c r="S58" i="13"/>
  <c r="S65" i="13"/>
  <c r="S68" i="13"/>
  <c r="S59" i="13"/>
  <c r="S64" i="13"/>
  <c r="S63" i="13"/>
  <c r="S57" i="13"/>
  <c r="S55" i="13"/>
  <c r="S56" i="13"/>
  <c r="S67" i="13"/>
  <c r="S61" i="13"/>
  <c r="S54" i="13"/>
  <c r="S60" i="13"/>
  <c r="AA32" i="13"/>
  <c r="AA66" i="13"/>
  <c r="AA62" i="13"/>
  <c r="AA58" i="13"/>
  <c r="AA56" i="13"/>
  <c r="AA68" i="13"/>
  <c r="AA55" i="13"/>
  <c r="AA67" i="13"/>
  <c r="AA61" i="13"/>
  <c r="AA65" i="13"/>
  <c r="AA60" i="13"/>
  <c r="AA54" i="13"/>
  <c r="AA63" i="13"/>
  <c r="AA59" i="13"/>
  <c r="AA64" i="13"/>
  <c r="AA57" i="13"/>
  <c r="AI26" i="13"/>
  <c r="AI66" i="13"/>
  <c r="AI62" i="13"/>
  <c r="AI58" i="13"/>
  <c r="AI54" i="13"/>
  <c r="AI60" i="13"/>
  <c r="AI59" i="13"/>
  <c r="AI65" i="13"/>
  <c r="AI56" i="13"/>
  <c r="AI64" i="13"/>
  <c r="AI68" i="13"/>
  <c r="AI55" i="13"/>
  <c r="AI63" i="13"/>
  <c r="AI57" i="13"/>
  <c r="AI67" i="13"/>
  <c r="AI61" i="13"/>
  <c r="AQ17" i="13"/>
  <c r="AQ66" i="13"/>
  <c r="AQ62" i="13"/>
  <c r="AQ58" i="13"/>
  <c r="AQ54" i="13"/>
  <c r="AQ64" i="13"/>
  <c r="AQ63" i="13"/>
  <c r="AQ57" i="13"/>
  <c r="AQ56" i="13"/>
  <c r="AQ60" i="13"/>
  <c r="AQ59" i="13"/>
  <c r="AQ68" i="13"/>
  <c r="AQ55" i="13"/>
  <c r="AQ67" i="13"/>
  <c r="AQ61" i="13"/>
  <c r="AQ65" i="13"/>
  <c r="AY20" i="13"/>
  <c r="AY66" i="13"/>
  <c r="AY62" i="13"/>
  <c r="AY58" i="13"/>
  <c r="AY54" i="13"/>
  <c r="AY68" i="13"/>
  <c r="AY55" i="13"/>
  <c r="AY56" i="13"/>
  <c r="AY67" i="13"/>
  <c r="AY61" i="13"/>
  <c r="AY60" i="13"/>
  <c r="AY63" i="13"/>
  <c r="AY59" i="13"/>
  <c r="AY64" i="13"/>
  <c r="AY57" i="13"/>
  <c r="AY65" i="13"/>
  <c r="BG32" i="13"/>
  <c r="BG66" i="13"/>
  <c r="BG62" i="13"/>
  <c r="BG58" i="13"/>
  <c r="BG54" i="13"/>
  <c r="BG59" i="13"/>
  <c r="BG56" i="13"/>
  <c r="BG60" i="13"/>
  <c r="BG65" i="13"/>
  <c r="BG64" i="13"/>
  <c r="BG67" i="13"/>
  <c r="BG61" i="13"/>
  <c r="BG63" i="13"/>
  <c r="BG57" i="13"/>
  <c r="BG68" i="13"/>
  <c r="BG55" i="13"/>
  <c r="O57" i="13"/>
  <c r="AK43" i="13"/>
  <c r="N54" i="13"/>
  <c r="N55" i="13"/>
  <c r="AD53" i="13"/>
  <c r="AD66" i="13"/>
  <c r="AD62" i="13"/>
  <c r="AD58" i="13"/>
  <c r="AD67" i="13"/>
  <c r="AD63" i="13"/>
  <c r="AD59" i="13"/>
  <c r="AD55" i="13"/>
  <c r="AD68" i="13"/>
  <c r="AD64" i="13"/>
  <c r="AD60" i="13"/>
  <c r="AD56" i="13"/>
  <c r="AD65" i="13"/>
  <c r="AD61" i="13"/>
  <c r="AD57" i="13"/>
  <c r="AD54" i="13"/>
  <c r="AC30" i="13"/>
  <c r="R68" i="13"/>
  <c r="R64" i="13"/>
  <c r="R60" i="13"/>
  <c r="R56" i="13"/>
  <c r="R65" i="13"/>
  <c r="R61" i="13"/>
  <c r="R57" i="13"/>
  <c r="R66" i="13"/>
  <c r="R62" i="13"/>
  <c r="R58" i="13"/>
  <c r="R67" i="13"/>
  <c r="R63" i="13"/>
  <c r="R59" i="13"/>
  <c r="R55" i="13"/>
  <c r="R54" i="13"/>
  <c r="Z47" i="13"/>
  <c r="Z68" i="13"/>
  <c r="Z64" i="13"/>
  <c r="Z60" i="13"/>
  <c r="Z56" i="13"/>
  <c r="Z65" i="13"/>
  <c r="Z61" i="13"/>
  <c r="Z57" i="13"/>
  <c r="Z66" i="13"/>
  <c r="Z62" i="13"/>
  <c r="Z58" i="13"/>
  <c r="Z67" i="13"/>
  <c r="Z63" i="13"/>
  <c r="Z59" i="13"/>
  <c r="Z55" i="13"/>
  <c r="Z54" i="13"/>
  <c r="AH68" i="13"/>
  <c r="AH64" i="13"/>
  <c r="AH60" i="13"/>
  <c r="AH56" i="13"/>
  <c r="AH65" i="13"/>
  <c r="AH61" i="13"/>
  <c r="AH57" i="13"/>
  <c r="AH66" i="13"/>
  <c r="AH62" i="13"/>
  <c r="AH58" i="13"/>
  <c r="AH54" i="13"/>
  <c r="AH67" i="13"/>
  <c r="AH63" i="13"/>
  <c r="AH59" i="13"/>
  <c r="AH55" i="13"/>
  <c r="AP68" i="13"/>
  <c r="AP64" i="13"/>
  <c r="AP60" i="13"/>
  <c r="AP56" i="13"/>
  <c r="AP65" i="13"/>
  <c r="AP61" i="13"/>
  <c r="AP57" i="13"/>
  <c r="AP66" i="13"/>
  <c r="AP62" i="13"/>
  <c r="AP58" i="13"/>
  <c r="AP54" i="13"/>
  <c r="AP67" i="13"/>
  <c r="AP63" i="13"/>
  <c r="AP59" i="13"/>
  <c r="AP55" i="13"/>
  <c r="BF46" i="13"/>
  <c r="BF68" i="13"/>
  <c r="BF64" i="13"/>
  <c r="BF60" i="13"/>
  <c r="BF56" i="13"/>
  <c r="BF65" i="13"/>
  <c r="BF61" i="13"/>
  <c r="BF57" i="13"/>
  <c r="BF66" i="13"/>
  <c r="BF62" i="13"/>
  <c r="BF58" i="13"/>
  <c r="BF54" i="13"/>
  <c r="BF67" i="13"/>
  <c r="BF63" i="13"/>
  <c r="BF59" i="13"/>
  <c r="BF55" i="13"/>
  <c r="BI36" i="13"/>
  <c r="V36" i="13"/>
  <c r="T17" i="13"/>
  <c r="T65" i="13"/>
  <c r="T61" i="13"/>
  <c r="T57" i="13"/>
  <c r="T66" i="13"/>
  <c r="T62" i="13"/>
  <c r="T58" i="13"/>
  <c r="T67" i="13"/>
  <c r="T63" i="13"/>
  <c r="T59" i="13"/>
  <c r="T55" i="13"/>
  <c r="T68" i="13"/>
  <c r="T64" i="13"/>
  <c r="T60" i="13"/>
  <c r="T56" i="13"/>
  <c r="T54" i="13"/>
  <c r="AB65" i="13"/>
  <c r="AB61" i="13"/>
  <c r="AB57" i="13"/>
  <c r="AB66" i="13"/>
  <c r="AB62" i="13"/>
  <c r="AB58" i="13"/>
  <c r="AB67" i="13"/>
  <c r="AB63" i="13"/>
  <c r="AB59" i="13"/>
  <c r="AB55" i="13"/>
  <c r="AB68" i="13"/>
  <c r="AB64" i="13"/>
  <c r="AB60" i="13"/>
  <c r="AB56" i="13"/>
  <c r="AB54" i="13"/>
  <c r="AJ35" i="13"/>
  <c r="AJ65" i="13"/>
  <c r="AJ61" i="13"/>
  <c r="AJ57" i="13"/>
  <c r="AJ66" i="13"/>
  <c r="AJ62" i="13"/>
  <c r="AJ58" i="13"/>
  <c r="AJ54" i="13"/>
  <c r="AJ67" i="13"/>
  <c r="AJ63" i="13"/>
  <c r="AJ59" i="13"/>
  <c r="AJ55" i="13"/>
  <c r="AJ68" i="13"/>
  <c r="AJ64" i="13"/>
  <c r="AJ60" i="13"/>
  <c r="AJ56" i="13"/>
  <c r="AR65" i="13"/>
  <c r="AR61" i="13"/>
  <c r="AR57" i="13"/>
  <c r="AR66" i="13"/>
  <c r="AR62" i="13"/>
  <c r="AR58" i="13"/>
  <c r="AR54" i="13"/>
  <c r="AR67" i="13"/>
  <c r="AR63" i="13"/>
  <c r="AR59" i="13"/>
  <c r="AR55" i="13"/>
  <c r="AR68" i="13"/>
  <c r="AR64" i="13"/>
  <c r="AR60" i="13"/>
  <c r="AR56" i="13"/>
  <c r="AZ46" i="13"/>
  <c r="AZ65" i="13"/>
  <c r="AZ61" i="13"/>
  <c r="AZ57" i="13"/>
  <c r="AZ66" i="13"/>
  <c r="AZ62" i="13"/>
  <c r="AZ58" i="13"/>
  <c r="AZ54" i="13"/>
  <c r="AZ67" i="13"/>
  <c r="AZ63" i="13"/>
  <c r="AZ59" i="13"/>
  <c r="AZ55" i="13"/>
  <c r="AZ68" i="13"/>
  <c r="AZ64" i="13"/>
  <c r="AZ60" i="13"/>
  <c r="AZ56" i="13"/>
  <c r="BH49" i="13"/>
  <c r="BH65" i="13"/>
  <c r="BH61" i="13"/>
  <c r="BH57" i="13"/>
  <c r="BH66" i="13"/>
  <c r="BH62" i="13"/>
  <c r="BH58" i="13"/>
  <c r="BH54" i="13"/>
  <c r="BH67" i="13"/>
  <c r="BH63" i="13"/>
  <c r="BH59" i="13"/>
  <c r="BH55" i="13"/>
  <c r="BH68" i="13"/>
  <c r="BH64" i="13"/>
  <c r="BH60" i="13"/>
  <c r="BH56" i="13"/>
  <c r="L54" i="13"/>
  <c r="L55" i="13"/>
  <c r="K63" i="6"/>
  <c r="E51" i="13" s="1"/>
  <c r="I40" i="13"/>
  <c r="O58" i="13"/>
  <c r="N58" i="13"/>
  <c r="B46" i="13"/>
  <c r="M58" i="13"/>
  <c r="L58" i="13"/>
  <c r="G46" i="13"/>
  <c r="AE29" i="13"/>
  <c r="AU21" i="13"/>
  <c r="AE26" i="13"/>
  <c r="AU25" i="13"/>
  <c r="AU50" i="13"/>
  <c r="O41" i="13"/>
  <c r="O32" i="13"/>
  <c r="BC21" i="13"/>
  <c r="BC38" i="13"/>
  <c r="BC39" i="13"/>
  <c r="BC52" i="13"/>
  <c r="AU47" i="13"/>
  <c r="AU41" i="13"/>
  <c r="AU52" i="13"/>
  <c r="AU53" i="13"/>
  <c r="AU19" i="13"/>
  <c r="O44" i="13"/>
  <c r="O24" i="13"/>
  <c r="BC25" i="13"/>
  <c r="BC43" i="13"/>
  <c r="BC44" i="13"/>
  <c r="BC51" i="13"/>
  <c r="AM35" i="13"/>
  <c r="BC18" i="13"/>
  <c r="AU45" i="13"/>
  <c r="AU46" i="13"/>
  <c r="AU49" i="13"/>
  <c r="AE48" i="13"/>
  <c r="AU22" i="13"/>
  <c r="AU38" i="13"/>
  <c r="O48" i="13"/>
  <c r="O43" i="13"/>
  <c r="O36" i="13"/>
  <c r="O21" i="13"/>
  <c r="BC24" i="13"/>
  <c r="BC22" i="13"/>
  <c r="BC27" i="13"/>
  <c r="BC48" i="13"/>
  <c r="BC46" i="13"/>
  <c r="BC53" i="13"/>
  <c r="AM47" i="13"/>
  <c r="O35" i="13"/>
  <c r="AU17" i="13"/>
  <c r="AU39" i="13"/>
  <c r="AU37" i="13"/>
  <c r="AU44" i="13"/>
  <c r="AE22" i="13"/>
  <c r="AU33" i="13"/>
  <c r="O49" i="13"/>
  <c r="O30" i="13"/>
  <c r="O18" i="13"/>
  <c r="BC19" i="13"/>
  <c r="BC29" i="13"/>
  <c r="BC31" i="13"/>
  <c r="BC45" i="13"/>
  <c r="BC1" i="13"/>
  <c r="AE23" i="13"/>
  <c r="O40" i="13"/>
  <c r="AU30" i="13"/>
  <c r="AU31" i="13"/>
  <c r="AU26" i="13"/>
  <c r="AU43" i="13"/>
  <c r="AU35" i="13"/>
  <c r="O46" i="13"/>
  <c r="O34" i="13"/>
  <c r="O25" i="13"/>
  <c r="BC32" i="13"/>
  <c r="BC33" i="13"/>
  <c r="BC47" i="13"/>
  <c r="AU23" i="13"/>
  <c r="AE47" i="13"/>
  <c r="BC30" i="13"/>
  <c r="O28" i="13"/>
  <c r="AU36" i="13"/>
  <c r="AU34" i="13"/>
  <c r="AU40" i="13"/>
  <c r="O47" i="13"/>
  <c r="O42" i="13"/>
  <c r="O22" i="13"/>
  <c r="BC34" i="13"/>
  <c r="BC35" i="13"/>
  <c r="BC49" i="13"/>
  <c r="AU32" i="13"/>
  <c r="W35" i="13"/>
  <c r="BC17" i="13"/>
  <c r="AU18" i="13"/>
  <c r="AU29" i="13"/>
  <c r="AU24" i="13"/>
  <c r="AU27" i="13"/>
  <c r="AU48" i="13"/>
  <c r="AU20" i="13"/>
  <c r="O39" i="13"/>
  <c r="O20" i="13"/>
  <c r="BC41" i="13"/>
  <c r="BC36" i="13"/>
  <c r="BC37" i="13"/>
  <c r="BC50" i="13"/>
  <c r="BC28" i="13"/>
  <c r="L26" i="13"/>
  <c r="L42" i="13"/>
  <c r="L18" i="13"/>
  <c r="L22" i="13"/>
  <c r="L24" i="13"/>
  <c r="L32" i="13"/>
  <c r="L34" i="13"/>
  <c r="L46" i="13"/>
  <c r="L28" i="13"/>
  <c r="L25" i="13"/>
  <c r="L21" i="13"/>
  <c r="B17" i="13"/>
  <c r="J17" i="13" s="1"/>
  <c r="BI1" i="13"/>
  <c r="AK17" i="13"/>
  <c r="AK25" i="13"/>
  <c r="AK39" i="13"/>
  <c r="BI52" i="13"/>
  <c r="DW18" i="6"/>
  <c r="M28" i="13"/>
  <c r="AS18" i="13"/>
  <c r="AC53" i="13"/>
  <c r="AC48" i="13"/>
  <c r="BI30" i="13"/>
  <c r="AC18" i="13"/>
  <c r="AS49" i="13"/>
  <c r="BI38" i="13"/>
  <c r="BI42" i="13"/>
  <c r="P44" i="13"/>
  <c r="AK33" i="13"/>
  <c r="AK44" i="13"/>
  <c r="AK36" i="13"/>
  <c r="AK30" i="13"/>
  <c r="M47" i="13"/>
  <c r="BI28" i="13"/>
  <c r="AS47" i="13"/>
  <c r="AK53" i="13"/>
  <c r="N73" i="13"/>
  <c r="FC18" i="6"/>
  <c r="AC24" i="13"/>
  <c r="AC29" i="13"/>
  <c r="BI22" i="13"/>
  <c r="AS25" i="13"/>
  <c r="AS52" i="13"/>
  <c r="BI31" i="13"/>
  <c r="BI43" i="13"/>
  <c r="P39" i="13"/>
  <c r="AK48" i="13"/>
  <c r="AK45" i="13"/>
  <c r="M48" i="13"/>
  <c r="M29" i="13"/>
  <c r="EN1" i="6"/>
  <c r="BA23" i="13"/>
  <c r="P20" i="13"/>
  <c r="BI34" i="13"/>
  <c r="AS36" i="13"/>
  <c r="AC49" i="13"/>
  <c r="BD20" i="13"/>
  <c r="AN43" i="13"/>
  <c r="P21" i="13"/>
  <c r="AK21" i="13"/>
  <c r="AC31" i="13"/>
  <c r="AC26" i="13"/>
  <c r="BI17" i="13"/>
  <c r="AS22" i="13"/>
  <c r="AS23" i="13"/>
  <c r="BI20" i="13"/>
  <c r="BI48" i="13"/>
  <c r="P38" i="13"/>
  <c r="AK19" i="13"/>
  <c r="AK1" i="13"/>
  <c r="AK50" i="13"/>
  <c r="AK40" i="13"/>
  <c r="M49" i="13"/>
  <c r="M36" i="13"/>
  <c r="M32" i="13"/>
  <c r="M30" i="13"/>
  <c r="BI53" i="13"/>
  <c r="AS38" i="13"/>
  <c r="U28" i="13"/>
  <c r="BD21" i="13"/>
  <c r="AF28" i="13"/>
  <c r="P29" i="13"/>
  <c r="DP18" i="6"/>
  <c r="BD73" i="13"/>
  <c r="AC47" i="13"/>
  <c r="BI21" i="13"/>
  <c r="AK52" i="13"/>
  <c r="M42" i="13"/>
  <c r="AC37" i="13"/>
  <c r="U18" i="13"/>
  <c r="AC32" i="13"/>
  <c r="AC39" i="13"/>
  <c r="BI50" i="13"/>
  <c r="AS37" i="13"/>
  <c r="BI47" i="13"/>
  <c r="BI25" i="13"/>
  <c r="P23" i="13"/>
  <c r="AK32" i="13"/>
  <c r="AK26" i="13"/>
  <c r="AK20" i="13"/>
  <c r="AK29" i="13"/>
  <c r="AK22" i="13"/>
  <c r="M39" i="13"/>
  <c r="M26" i="13"/>
  <c r="M25" i="13"/>
  <c r="M21" i="13"/>
  <c r="AC27" i="13"/>
  <c r="BA45" i="13"/>
  <c r="AS1" i="13"/>
  <c r="BD48" i="13"/>
  <c r="AF31" i="13"/>
  <c r="P50" i="13"/>
  <c r="EF18" i="6"/>
  <c r="AK49" i="13"/>
  <c r="AS45" i="13"/>
  <c r="AK27" i="13"/>
  <c r="AC40" i="13"/>
  <c r="AC34" i="13"/>
  <c r="BI46" i="13"/>
  <c r="AS32" i="13"/>
  <c r="BI26" i="13"/>
  <c r="BI23" i="13"/>
  <c r="AK46" i="13"/>
  <c r="AK31" i="13"/>
  <c r="AK35" i="13"/>
  <c r="AK28" i="13"/>
  <c r="M46" i="13"/>
  <c r="M44" i="13"/>
  <c r="M22" i="13"/>
  <c r="AS44" i="13"/>
  <c r="AS50" i="13"/>
  <c r="BD50" i="13"/>
  <c r="AF42" i="13"/>
  <c r="EM18" i="6"/>
  <c r="M40" i="13"/>
  <c r="AK18" i="13"/>
  <c r="AS31" i="13"/>
  <c r="U50" i="13"/>
  <c r="U27" i="13"/>
  <c r="AC46" i="13"/>
  <c r="AC43" i="13"/>
  <c r="BI40" i="13"/>
  <c r="AS40" i="13"/>
  <c r="BI49" i="13"/>
  <c r="BI33" i="13"/>
  <c r="AK34" i="13"/>
  <c r="AK23" i="13"/>
  <c r="AK47" i="13"/>
  <c r="AK37" i="13"/>
  <c r="M43" i="13"/>
  <c r="M34" i="13"/>
  <c r="M24" i="13"/>
  <c r="P37" i="13"/>
  <c r="AC21" i="13"/>
  <c r="AC17" i="13"/>
  <c r="AS28" i="13"/>
  <c r="AK24" i="13"/>
  <c r="BD51" i="13"/>
  <c r="EV18" i="6"/>
  <c r="DT18" i="6"/>
  <c r="EJ18" i="6"/>
  <c r="EZ18" i="6"/>
  <c r="Z74" i="13"/>
  <c r="BC20" i="13"/>
  <c r="DX18" i="6"/>
  <c r="EN18" i="6"/>
  <c r="FD18" i="6"/>
  <c r="DZ18" i="6"/>
  <c r="EP18" i="6"/>
  <c r="FF18" i="6"/>
  <c r="EB18" i="6"/>
  <c r="ER18" i="6"/>
  <c r="FH18" i="6"/>
  <c r="DO18" i="6"/>
  <c r="EE18" i="6"/>
  <c r="EU18" i="6"/>
  <c r="DR18" i="6"/>
  <c r="EH18" i="6"/>
  <c r="EX18" i="6"/>
  <c r="E20" i="13"/>
  <c r="Q38" i="13"/>
  <c r="Q45" i="13"/>
  <c r="Y48" i="13"/>
  <c r="Y27" i="13"/>
  <c r="AG28" i="13"/>
  <c r="AG30" i="13"/>
  <c r="AW50" i="13"/>
  <c r="AW27" i="13"/>
  <c r="BE29" i="13"/>
  <c r="BE48" i="13"/>
  <c r="BE43" i="13"/>
  <c r="R42" i="13"/>
  <c r="R26" i="13"/>
  <c r="R25" i="13"/>
  <c r="R20" i="13"/>
  <c r="R1" i="13"/>
  <c r="R45" i="13"/>
  <c r="AP36" i="13"/>
  <c r="AP40" i="13"/>
  <c r="Z28" i="13"/>
  <c r="Y33" i="13"/>
  <c r="AH18" i="13"/>
  <c r="AH50" i="13"/>
  <c r="AH42" i="13"/>
  <c r="AH34" i="13"/>
  <c r="E36" i="13"/>
  <c r="BE27" i="13"/>
  <c r="Z33" i="13"/>
  <c r="AX43" i="13"/>
  <c r="AX47" i="13"/>
  <c r="AX31" i="13"/>
  <c r="AX34" i="13"/>
  <c r="AX40" i="13"/>
  <c r="BE20" i="13"/>
  <c r="Z17" i="13"/>
  <c r="Z35" i="13"/>
  <c r="AW24" i="13"/>
  <c r="AO25" i="13"/>
  <c r="AP44" i="13"/>
  <c r="Z34" i="13"/>
  <c r="Z53" i="13"/>
  <c r="Z43" i="13"/>
  <c r="Z31" i="13"/>
  <c r="Z24" i="13"/>
  <c r="Z23" i="13"/>
  <c r="Z19" i="13"/>
  <c r="Z52" i="13"/>
  <c r="Z20" i="13"/>
  <c r="Z51" i="13"/>
  <c r="Z49" i="13"/>
  <c r="Z45" i="13"/>
  <c r="Z22" i="13"/>
  <c r="Z21" i="13"/>
  <c r="Z42" i="13"/>
  <c r="Z44" i="13"/>
  <c r="Z50" i="13"/>
  <c r="Z41" i="13"/>
  <c r="Z36" i="13"/>
  <c r="Z38" i="13"/>
  <c r="Z39" i="13"/>
  <c r="Z32" i="13"/>
  <c r="Z48" i="13"/>
  <c r="Z40" i="13"/>
  <c r="Z46" i="13"/>
  <c r="Z37" i="13"/>
  <c r="Z30" i="13"/>
  <c r="Z29" i="13"/>
  <c r="AP50" i="13"/>
  <c r="R33" i="13"/>
  <c r="L49" i="13"/>
  <c r="L36" i="13"/>
  <c r="L35" i="13"/>
  <c r="L30" i="13"/>
  <c r="AJ43" i="13"/>
  <c r="T23" i="13"/>
  <c r="AL30" i="13"/>
  <c r="T18" i="13"/>
  <c r="T37" i="13"/>
  <c r="T20" i="13"/>
  <c r="T39" i="13"/>
  <c r="T48" i="13"/>
  <c r="FB1" i="6"/>
  <c r="BB49" i="13"/>
  <c r="V29" i="13"/>
  <c r="DQ18" i="6"/>
  <c r="DY18" i="6"/>
  <c r="EG18" i="6"/>
  <c r="EO18" i="6"/>
  <c r="EW18" i="6"/>
  <c r="FE18" i="6"/>
  <c r="L20" i="13"/>
  <c r="L39" i="13"/>
  <c r="T51" i="13"/>
  <c r="AZ26" i="13"/>
  <c r="T41" i="13"/>
  <c r="T35" i="13"/>
  <c r="T30" i="13"/>
  <c r="T50" i="13"/>
  <c r="AD51" i="13"/>
  <c r="V26" i="13"/>
  <c r="V50" i="13"/>
  <c r="DS18" i="6"/>
  <c r="EA18" i="6"/>
  <c r="EI18" i="6"/>
  <c r="EQ18" i="6"/>
  <c r="EY18" i="6"/>
  <c r="FG18" i="6"/>
  <c r="T40" i="13"/>
  <c r="T34" i="13"/>
  <c r="T29" i="13"/>
  <c r="AD30" i="13"/>
  <c r="BH32" i="13"/>
  <c r="BH48" i="13"/>
  <c r="V44" i="13"/>
  <c r="DM18" i="6"/>
  <c r="DU18" i="6"/>
  <c r="EC18" i="6"/>
  <c r="EK18" i="6"/>
  <c r="ES18" i="6"/>
  <c r="FA18" i="6"/>
  <c r="FI18" i="6"/>
  <c r="L48" i="13"/>
  <c r="L40" i="13"/>
  <c r="L47" i="13"/>
  <c r="L44" i="13"/>
  <c r="T42" i="13"/>
  <c r="T45" i="13"/>
  <c r="T43" i="13"/>
  <c r="BH45" i="13"/>
  <c r="V37" i="13"/>
  <c r="DN18" i="6"/>
  <c r="DV18" i="6"/>
  <c r="ED18" i="6"/>
  <c r="EL18" i="6"/>
  <c r="ET18" i="6"/>
  <c r="FB18" i="6"/>
  <c r="B70" i="13"/>
  <c r="I70" i="13" s="1"/>
  <c r="AI28" i="10"/>
  <c r="B32" i="13"/>
  <c r="I32" i="13" s="1"/>
  <c r="B64" i="13"/>
  <c r="B39" i="13"/>
  <c r="AW44" i="13"/>
  <c r="Y32" i="13"/>
  <c r="Y21" i="13"/>
  <c r="E26" i="13"/>
  <c r="E18" i="13"/>
  <c r="BE52" i="13"/>
  <c r="AW41" i="13"/>
  <c r="AG31" i="13"/>
  <c r="Y47" i="13"/>
  <c r="Y44" i="13"/>
  <c r="Y28" i="13"/>
  <c r="Y25" i="13"/>
  <c r="Y45" i="13"/>
  <c r="Y52" i="13"/>
  <c r="Y43" i="13"/>
  <c r="Y41" i="13"/>
  <c r="Y26" i="13"/>
  <c r="Y19" i="13"/>
  <c r="Y1" i="13"/>
  <c r="Y40" i="13"/>
  <c r="Y39" i="13"/>
  <c r="Y24" i="13"/>
  <c r="Y31" i="13"/>
  <c r="Y53" i="13"/>
  <c r="Y38" i="13"/>
  <c r="Y37" i="13"/>
  <c r="Y22" i="13"/>
  <c r="Y51" i="13"/>
  <c r="Y36" i="13"/>
  <c r="Y35" i="13"/>
  <c r="Y20" i="13"/>
  <c r="Y50" i="13"/>
  <c r="Y34" i="13"/>
  <c r="Y42" i="13"/>
  <c r="Y29" i="13"/>
  <c r="Y23" i="13"/>
  <c r="Y18" i="13"/>
  <c r="Y46" i="13"/>
  <c r="Y49" i="13"/>
  <c r="Y30" i="13"/>
  <c r="Y17" i="13"/>
  <c r="AG27" i="13"/>
  <c r="AG52" i="13"/>
  <c r="AG43" i="13"/>
  <c r="AG44" i="13"/>
  <c r="AG24" i="13"/>
  <c r="AG1" i="13"/>
  <c r="AG40" i="13"/>
  <c r="AG41" i="13"/>
  <c r="AG22" i="13"/>
  <c r="AG17" i="13"/>
  <c r="AG53" i="13"/>
  <c r="AG38" i="13"/>
  <c r="AG39" i="13"/>
  <c r="AG20" i="13"/>
  <c r="AG19" i="13"/>
  <c r="AG23" i="13"/>
  <c r="AG21" i="13"/>
  <c r="AG42" i="13"/>
  <c r="AG51" i="13"/>
  <c r="AG36" i="13"/>
  <c r="AG37" i="13"/>
  <c r="AG18" i="13"/>
  <c r="AG50" i="13"/>
  <c r="AG34" i="13"/>
  <c r="AG35" i="13"/>
  <c r="AG48" i="13"/>
  <c r="AG32" i="13"/>
  <c r="AG33" i="13"/>
  <c r="AG49" i="13"/>
  <c r="AG47" i="13"/>
  <c r="AG45" i="13"/>
  <c r="AG26" i="13"/>
  <c r="AG29" i="13"/>
  <c r="AO18" i="13"/>
  <c r="AO53" i="13"/>
  <c r="AO40" i="13"/>
  <c r="AO39" i="13"/>
  <c r="AO20" i="13"/>
  <c r="AO51" i="13"/>
  <c r="AO38" i="13"/>
  <c r="AO37" i="13"/>
  <c r="AO45" i="13"/>
  <c r="AO50" i="13"/>
  <c r="AO36" i="13"/>
  <c r="AO35" i="13"/>
  <c r="AO42" i="13"/>
  <c r="AO17" i="13"/>
  <c r="AO48" i="13"/>
  <c r="AO34" i="13"/>
  <c r="AO33" i="13"/>
  <c r="AO19" i="13"/>
  <c r="AO23" i="13"/>
  <c r="AO46" i="13"/>
  <c r="AO32" i="13"/>
  <c r="AO28" i="13"/>
  <c r="AO29" i="13"/>
  <c r="AO47" i="13"/>
  <c r="AO30" i="13"/>
  <c r="AO26" i="13"/>
  <c r="AO21" i="13"/>
  <c r="AO1" i="13"/>
  <c r="AO41" i="13"/>
  <c r="AO44" i="13"/>
  <c r="AO22" i="13"/>
  <c r="AO27" i="13"/>
  <c r="AW25" i="13"/>
  <c r="AW53" i="13"/>
  <c r="AW38" i="13"/>
  <c r="AW37" i="13"/>
  <c r="AW20" i="13"/>
  <c r="AW29" i="13"/>
  <c r="AW51" i="13"/>
  <c r="AW36" i="13"/>
  <c r="AW35" i="13"/>
  <c r="AW49" i="13"/>
  <c r="AW48" i="13"/>
  <c r="AW34" i="13"/>
  <c r="AW33" i="13"/>
  <c r="AW46" i="13"/>
  <c r="AW32" i="13"/>
  <c r="AW42" i="13"/>
  <c r="AW17" i="13"/>
  <c r="AW23" i="13"/>
  <c r="AW21" i="13"/>
  <c r="AW47" i="13"/>
  <c r="AW30" i="13"/>
  <c r="AW28" i="13"/>
  <c r="AW19" i="13"/>
  <c r="AW31" i="13"/>
  <c r="AW18" i="13"/>
  <c r="AW52" i="13"/>
  <c r="AW43" i="13"/>
  <c r="AW45" i="13"/>
  <c r="AW26" i="13"/>
  <c r="AW1" i="13"/>
  <c r="AW40" i="13"/>
  <c r="AW39" i="13"/>
  <c r="AW22" i="13"/>
  <c r="BE21" i="13"/>
  <c r="BE40" i="13"/>
  <c r="BE24" i="13"/>
  <c r="BE51" i="13"/>
  <c r="BE50" i="13"/>
  <c r="BE38" i="13"/>
  <c r="BE22" i="13"/>
  <c r="BE32" i="13"/>
  <c r="BE25" i="13"/>
  <c r="BE36" i="13"/>
  <c r="BE41" i="13"/>
  <c r="BE30" i="13"/>
  <c r="BE31" i="13"/>
  <c r="BE49" i="13"/>
  <c r="BE34" i="13"/>
  <c r="BE1" i="13"/>
  <c r="BE39" i="13"/>
  <c r="BE17" i="13"/>
  <c r="BE35" i="13"/>
  <c r="BE44" i="13"/>
  <c r="BE18" i="13"/>
  <c r="BE53" i="13"/>
  <c r="BE37" i="13"/>
  <c r="BE19" i="13"/>
  <c r="BE23" i="13"/>
  <c r="BE28" i="13"/>
  <c r="BE33" i="13"/>
  <c r="BE47" i="13"/>
  <c r="BE45" i="13"/>
  <c r="BE26" i="13"/>
  <c r="BE42" i="13"/>
  <c r="AO24" i="13"/>
  <c r="AG46" i="13"/>
  <c r="R51" i="13"/>
  <c r="R49" i="13"/>
  <c r="R22" i="13"/>
  <c r="R21" i="13"/>
  <c r="R18" i="13"/>
  <c r="R48" i="13"/>
  <c r="R41" i="13"/>
  <c r="R40" i="13"/>
  <c r="R34" i="13"/>
  <c r="R17" i="13"/>
  <c r="R46" i="13"/>
  <c r="R39" i="13"/>
  <c r="R32" i="13"/>
  <c r="R36" i="13"/>
  <c r="R52" i="13"/>
  <c r="R37" i="13"/>
  <c r="R30" i="13"/>
  <c r="R29" i="13"/>
  <c r="R47" i="13"/>
  <c r="R35" i="13"/>
  <c r="R28" i="13"/>
  <c r="R27" i="13"/>
  <c r="R19" i="13"/>
  <c r="R38" i="13"/>
  <c r="R53" i="13"/>
  <c r="R43" i="13"/>
  <c r="R31" i="13"/>
  <c r="R24" i="13"/>
  <c r="R23" i="13"/>
  <c r="BE46" i="13"/>
  <c r="AO49" i="13"/>
  <c r="BM18" i="6"/>
  <c r="BP18" i="6"/>
  <c r="R50" i="13"/>
  <c r="AO43" i="13"/>
  <c r="P17" i="13"/>
  <c r="P22" i="13"/>
  <c r="P27" i="13"/>
  <c r="P46" i="13"/>
  <c r="BB22" i="13"/>
  <c r="P33" i="13"/>
  <c r="AT27" i="13"/>
  <c r="AL20" i="13"/>
  <c r="P28" i="13"/>
  <c r="P45" i="13"/>
  <c r="P49" i="13"/>
  <c r="BB31" i="13"/>
  <c r="P24" i="13"/>
  <c r="P18" i="13"/>
  <c r="AT26" i="13"/>
  <c r="AL41" i="13"/>
  <c r="P19" i="13"/>
  <c r="P30" i="13"/>
  <c r="P48" i="13"/>
  <c r="P52" i="13"/>
  <c r="P1" i="13"/>
  <c r="AD27" i="13"/>
  <c r="AT35" i="13"/>
  <c r="AT18" i="13"/>
  <c r="P35" i="13"/>
  <c r="P34" i="13"/>
  <c r="P42" i="13"/>
  <c r="AD21" i="13"/>
  <c r="AT49" i="13"/>
  <c r="W34" i="13"/>
  <c r="P41" i="13"/>
  <c r="P36" i="13"/>
  <c r="AL34" i="13"/>
  <c r="P40" i="13"/>
  <c r="P51" i="13"/>
  <c r="AT19" i="13"/>
  <c r="W45" i="13"/>
  <c r="P25" i="13"/>
  <c r="P43" i="13"/>
  <c r="B20" i="13"/>
  <c r="F20" i="13" s="1"/>
  <c r="AZ45" i="13"/>
  <c r="BH36" i="13"/>
  <c r="EZ1" i="6"/>
  <c r="FF1" i="6"/>
  <c r="AB18" i="13"/>
  <c r="U33" i="13"/>
  <c r="FA1" i="6"/>
  <c r="U20" i="13"/>
  <c r="BD36" i="13"/>
  <c r="AZ23" i="13"/>
  <c r="AF20" i="13"/>
  <c r="AF40" i="13"/>
  <c r="AB21" i="13"/>
  <c r="AB45" i="13"/>
  <c r="U29" i="13"/>
  <c r="U1" i="13"/>
  <c r="U43" i="13"/>
  <c r="U41" i="13"/>
  <c r="U26" i="13"/>
  <c r="U19" i="13"/>
  <c r="U53" i="13"/>
  <c r="U40" i="13"/>
  <c r="U39" i="13"/>
  <c r="U24" i="13"/>
  <c r="U25" i="13"/>
  <c r="U51" i="13"/>
  <c r="U38" i="13"/>
  <c r="U37" i="13"/>
  <c r="U22" i="13"/>
  <c r="U48" i="13"/>
  <c r="U34" i="13"/>
  <c r="U44" i="13"/>
  <c r="U17" i="13"/>
  <c r="U46" i="13"/>
  <c r="U32" i="13"/>
  <c r="U31" i="13"/>
  <c r="AJ42" i="13"/>
  <c r="AJ21" i="13"/>
  <c r="AJ47" i="13"/>
  <c r="AJ39" i="13"/>
  <c r="AJ37" i="13"/>
  <c r="AJ40" i="13"/>
  <c r="AJ31" i="13"/>
  <c r="AJ18" i="13"/>
  <c r="AJ48" i="13"/>
  <c r="AJ52" i="13"/>
  <c r="AJ24" i="13"/>
  <c r="AJ38" i="13"/>
  <c r="AJ28" i="13"/>
  <c r="AJ46" i="13"/>
  <c r="AJ45" i="13"/>
  <c r="AJ19" i="13"/>
  <c r="AJ1" i="13"/>
  <c r="AJ30" i="13"/>
  <c r="AJ20" i="13"/>
  <c r="AJ49" i="13"/>
  <c r="AJ33" i="13"/>
  <c r="AJ27" i="13"/>
  <c r="AJ34" i="13"/>
  <c r="AR49" i="13"/>
  <c r="AR53" i="13"/>
  <c r="AR50" i="13"/>
  <c r="AR21" i="13"/>
  <c r="AR20" i="13"/>
  <c r="BH44" i="13"/>
  <c r="BH43" i="13"/>
  <c r="BH23" i="13"/>
  <c r="BH29" i="13"/>
  <c r="BH34" i="13"/>
  <c r="BH33" i="13"/>
  <c r="BH21" i="13"/>
  <c r="BH46" i="13"/>
  <c r="BH39" i="13"/>
  <c r="BH52" i="13"/>
  <c r="BH24" i="13"/>
  <c r="BH31" i="13"/>
  <c r="BH27" i="13"/>
  <c r="BH40" i="13"/>
  <c r="BH18" i="13"/>
  <c r="BH38" i="13"/>
  <c r="BH51" i="13"/>
  <c r="BH53" i="13"/>
  <c r="BH20" i="13"/>
  <c r="BH26" i="13"/>
  <c r="AJ36" i="13"/>
  <c r="AZ35" i="13"/>
  <c r="BH19" i="13"/>
  <c r="BH50" i="13"/>
  <c r="BH25" i="13"/>
  <c r="DX1" i="6"/>
  <c r="U30" i="13"/>
  <c r="U52" i="13"/>
  <c r="AB35" i="13"/>
  <c r="BD26" i="13"/>
  <c r="BD42" i="13"/>
  <c r="AJ22" i="13"/>
  <c r="AF33" i="13"/>
  <c r="AF51" i="13"/>
  <c r="AB29" i="13"/>
  <c r="DL21" i="6"/>
  <c r="N20" i="13"/>
  <c r="AB53" i="13"/>
  <c r="AB1" i="13"/>
  <c r="AB43" i="13"/>
  <c r="AB39" i="13"/>
  <c r="AB20" i="13"/>
  <c r="AB49" i="13"/>
  <c r="AB50" i="13"/>
  <c r="AB37" i="13"/>
  <c r="AB41" i="13"/>
  <c r="AB47" i="13"/>
  <c r="AB40" i="13"/>
  <c r="AB33" i="13"/>
  <c r="AB31" i="13"/>
  <c r="AB48" i="13"/>
  <c r="AB36" i="13"/>
  <c r="AB27" i="13"/>
  <c r="AB28" i="13"/>
  <c r="AB44" i="13"/>
  <c r="AB34" i="13"/>
  <c r="AB25" i="13"/>
  <c r="AB26" i="13"/>
  <c r="AB17" i="13"/>
  <c r="AZ40" i="13"/>
  <c r="AZ31" i="13"/>
  <c r="AZ36" i="13"/>
  <c r="AZ34" i="13"/>
  <c r="AZ38" i="13"/>
  <c r="AZ28" i="13"/>
  <c r="AZ17" i="13"/>
  <c r="AZ53" i="13"/>
  <c r="AZ43" i="13"/>
  <c r="AZ1" i="13"/>
  <c r="AZ32" i="13"/>
  <c r="AZ22" i="13"/>
  <c r="AZ18" i="13"/>
  <c r="AZ27" i="13"/>
  <c r="AZ25" i="13"/>
  <c r="AZ51" i="13"/>
  <c r="AZ33" i="13"/>
  <c r="AZ50" i="13"/>
  <c r="AZ29" i="13"/>
  <c r="AZ39" i="13"/>
  <c r="AZ47" i="13"/>
  <c r="AZ52" i="13"/>
  <c r="AZ19" i="13"/>
  <c r="FI1" i="6"/>
  <c r="DY1" i="6"/>
  <c r="ED1" i="6"/>
  <c r="FJ1" i="6"/>
  <c r="EQ1" i="6"/>
  <c r="EB1" i="6"/>
  <c r="DQ1" i="6"/>
  <c r="DU1" i="6"/>
  <c r="EO1" i="6"/>
  <c r="EH1" i="6"/>
  <c r="DO1" i="6"/>
  <c r="EU1" i="6"/>
  <c r="EF1" i="6"/>
  <c r="EG1" i="6"/>
  <c r="EK1" i="6"/>
  <c r="FE1" i="6"/>
  <c r="EL1" i="6"/>
  <c r="DS1" i="6"/>
  <c r="EY1" i="6"/>
  <c r="EJ1" i="6"/>
  <c r="DN1" i="6"/>
  <c r="ET1" i="6"/>
  <c r="EA1" i="6"/>
  <c r="FG1" i="6"/>
  <c r="ER1" i="6"/>
  <c r="DR1" i="6"/>
  <c r="EX1" i="6"/>
  <c r="EE1" i="6"/>
  <c r="DP1" i="6"/>
  <c r="EV1" i="6"/>
  <c r="AJ25" i="13"/>
  <c r="AZ41" i="13"/>
  <c r="BH41" i="13"/>
  <c r="BH37" i="13"/>
  <c r="DT1" i="6"/>
  <c r="DZ1" i="6"/>
  <c r="U35" i="13"/>
  <c r="BD33" i="13"/>
  <c r="BD37" i="13"/>
  <c r="BD53" i="13"/>
  <c r="AZ42" i="13"/>
  <c r="AJ23" i="13"/>
  <c r="AF21" i="13"/>
  <c r="AF1" i="13"/>
  <c r="AB46" i="13"/>
  <c r="DL25" i="6"/>
  <c r="FC1" i="6"/>
  <c r="DV1" i="6"/>
  <c r="U42" i="13"/>
  <c r="AJ17" i="13"/>
  <c r="AZ49" i="13"/>
  <c r="AJ29" i="13"/>
  <c r="AB32" i="13"/>
  <c r="DL23" i="6"/>
  <c r="AJ41" i="13"/>
  <c r="BH17" i="13"/>
  <c r="EM1" i="6"/>
  <c r="U23" i="13"/>
  <c r="U47" i="13"/>
  <c r="N40" i="13"/>
  <c r="AZ24" i="13"/>
  <c r="BH42" i="13"/>
  <c r="AB22" i="13"/>
  <c r="AF50" i="13"/>
  <c r="AF36" i="13"/>
  <c r="AF27" i="13"/>
  <c r="AF26" i="13"/>
  <c r="AF19" i="13"/>
  <c r="AF18" i="13"/>
  <c r="AF46" i="13"/>
  <c r="AF34" i="13"/>
  <c r="AF25" i="13"/>
  <c r="AF24" i="13"/>
  <c r="AF37" i="13"/>
  <c r="AF52" i="13"/>
  <c r="AF44" i="13"/>
  <c r="AF32" i="13"/>
  <c r="AF23" i="13"/>
  <c r="AF22" i="13"/>
  <c r="AF47" i="13"/>
  <c r="AF53" i="13"/>
  <c r="AF48" i="13"/>
  <c r="AF41" i="13"/>
  <c r="AF45" i="13"/>
  <c r="AF43" i="13"/>
  <c r="AF39" i="13"/>
  <c r="AF35" i="13"/>
  <c r="AV31" i="13"/>
  <c r="AV17" i="13"/>
  <c r="AV35" i="13"/>
  <c r="AJ44" i="13"/>
  <c r="AZ37" i="13"/>
  <c r="BH22" i="13"/>
  <c r="BH47" i="13"/>
  <c r="N39" i="13"/>
  <c r="EI1" i="6"/>
  <c r="U36" i="13"/>
  <c r="AZ20" i="13"/>
  <c r="AV45" i="13"/>
  <c r="AJ53" i="13"/>
  <c r="AF30" i="13"/>
  <c r="AB24" i="13"/>
  <c r="AB51" i="13"/>
  <c r="AJ32" i="13"/>
  <c r="AB38" i="13"/>
  <c r="N17" i="13"/>
  <c r="AN33" i="13"/>
  <c r="AN39" i="13"/>
  <c r="AN45" i="13"/>
  <c r="BD49" i="13"/>
  <c r="BD43" i="13"/>
  <c r="BD35" i="13"/>
  <c r="BD1" i="13"/>
  <c r="BD47" i="13"/>
  <c r="BD40" i="13"/>
  <c r="BD31" i="13"/>
  <c r="BD39" i="13"/>
  <c r="BD19" i="13"/>
  <c r="BD45" i="13"/>
  <c r="BD38" i="13"/>
  <c r="BD29" i="13"/>
  <c r="BD28" i="13"/>
  <c r="BD17" i="13"/>
  <c r="BD46" i="13"/>
  <c r="BD34" i="13"/>
  <c r="BD25" i="13"/>
  <c r="BD24" i="13"/>
  <c r="BD52" i="13"/>
  <c r="BD44" i="13"/>
  <c r="BD32" i="13"/>
  <c r="BD23" i="13"/>
  <c r="BD22" i="13"/>
  <c r="BN18" i="6"/>
  <c r="U21" i="13"/>
  <c r="AJ26" i="13"/>
  <c r="AZ44" i="13"/>
  <c r="BH35" i="13"/>
  <c r="BH1" i="13"/>
  <c r="FD1" i="6"/>
  <c r="DW1" i="6"/>
  <c r="BD18" i="13"/>
  <c r="U45" i="13"/>
  <c r="AB19" i="13"/>
  <c r="EW1" i="6"/>
  <c r="BD30" i="13"/>
  <c r="AZ21" i="13"/>
  <c r="AR30" i="13"/>
  <c r="AJ51" i="13"/>
  <c r="AF38" i="13"/>
  <c r="AB30" i="13"/>
  <c r="AB42" i="13"/>
  <c r="V32" i="13"/>
  <c r="V30" i="13"/>
  <c r="V41" i="13"/>
  <c r="V46" i="13"/>
  <c r="AS19" i="13"/>
  <c r="BI37" i="13"/>
  <c r="BA31" i="13"/>
  <c r="AS33" i="13"/>
  <c r="AS41" i="13"/>
  <c r="AK42" i="13"/>
  <c r="AC44" i="13"/>
  <c r="DL42" i="6"/>
  <c r="DL31" i="6"/>
  <c r="V17" i="13"/>
  <c r="V38" i="13"/>
  <c r="V34" i="13"/>
  <c r="V42" i="13"/>
  <c r="V48" i="13"/>
  <c r="AS21" i="13"/>
  <c r="BI32" i="13"/>
  <c r="BA30" i="13"/>
  <c r="AS35" i="13"/>
  <c r="AS43" i="13"/>
  <c r="AK41" i="13"/>
  <c r="AC42" i="13"/>
  <c r="DL27" i="6"/>
  <c r="DL19" i="6"/>
  <c r="V40" i="13"/>
  <c r="V21" i="13"/>
  <c r="V20" i="13"/>
  <c r="V31" i="13"/>
  <c r="V43" i="13"/>
  <c r="V51" i="13"/>
  <c r="AC19" i="13"/>
  <c r="BI41" i="13"/>
  <c r="AS20" i="13"/>
  <c r="AS42" i="13"/>
  <c r="AS46" i="13"/>
  <c r="AC50" i="13"/>
  <c r="BI19" i="13"/>
  <c r="BI27" i="13"/>
  <c r="V23" i="13"/>
  <c r="V22" i="13"/>
  <c r="V33" i="13"/>
  <c r="V45" i="13"/>
  <c r="V53" i="13"/>
  <c r="AS17" i="13"/>
  <c r="BI45" i="13"/>
  <c r="AS24" i="13"/>
  <c r="AS30" i="13"/>
  <c r="AS48" i="13"/>
  <c r="AC52" i="13"/>
  <c r="DL37" i="6"/>
  <c r="DL30" i="6"/>
  <c r="AC33" i="13"/>
  <c r="AS27" i="13"/>
  <c r="V25" i="13"/>
  <c r="V24" i="13"/>
  <c r="V35" i="13"/>
  <c r="V49" i="13"/>
  <c r="V1" i="13"/>
  <c r="BI29" i="13"/>
  <c r="BI24" i="13"/>
  <c r="BI51" i="13"/>
  <c r="AS26" i="13"/>
  <c r="AS34" i="13"/>
  <c r="AF73" i="13"/>
  <c r="AL73" i="13"/>
  <c r="AX73" i="13"/>
  <c r="T73" i="13"/>
  <c r="Z73" i="13"/>
  <c r="B31" i="13"/>
  <c r="I31" i="13" s="1"/>
  <c r="B61" i="13"/>
  <c r="O1" i="13"/>
  <c r="L1" i="13"/>
  <c r="M1" i="13"/>
  <c r="N1" i="13"/>
  <c r="H29" i="13"/>
  <c r="H30" i="13"/>
  <c r="H55" i="13"/>
  <c r="H59" i="13"/>
  <c r="H60" i="13"/>
  <c r="AE18" i="13"/>
  <c r="BB38" i="13"/>
  <c r="BB32" i="13"/>
  <c r="BB20" i="13"/>
  <c r="AE27" i="13"/>
  <c r="AE30" i="13"/>
  <c r="AM30" i="13"/>
  <c r="BB46" i="13"/>
  <c r="AT29" i="13"/>
  <c r="AT28" i="13"/>
  <c r="AT37" i="13"/>
  <c r="AT50" i="13"/>
  <c r="AM21" i="13"/>
  <c r="AM36" i="13"/>
  <c r="AM37" i="13"/>
  <c r="AM49" i="13"/>
  <c r="AE32" i="13"/>
  <c r="AE53" i="13"/>
  <c r="BB53" i="13"/>
  <c r="BB25" i="13"/>
  <c r="BB51" i="13"/>
  <c r="BB23" i="13"/>
  <c r="BB21" i="13"/>
  <c r="AE36" i="13"/>
  <c r="AT32" i="13"/>
  <c r="AT30" i="13"/>
  <c r="AT39" i="13"/>
  <c r="AT46" i="13"/>
  <c r="AM23" i="13"/>
  <c r="AM38" i="13"/>
  <c r="AM39" i="13"/>
  <c r="AM52" i="13"/>
  <c r="AE34" i="13"/>
  <c r="P24" i="16"/>
  <c r="B44" i="13"/>
  <c r="I44" i="13" s="1"/>
  <c r="B24" i="13"/>
  <c r="AE1" i="13"/>
  <c r="BB52" i="13"/>
  <c r="AE28" i="13"/>
  <c r="BB50" i="13"/>
  <c r="AE20" i="13"/>
  <c r="BB19" i="13"/>
  <c r="AE31" i="13"/>
  <c r="Q24" i="13"/>
  <c r="BB17" i="13"/>
  <c r="BB27" i="13"/>
  <c r="AT34" i="13"/>
  <c r="AT38" i="13"/>
  <c r="AT42" i="13"/>
  <c r="AT48" i="13"/>
  <c r="AM25" i="13"/>
  <c r="AM40" i="13"/>
  <c r="AM42" i="13"/>
  <c r="AE43" i="13"/>
  <c r="BB45" i="13"/>
  <c r="AE52" i="13"/>
  <c r="BB43" i="13"/>
  <c r="AE39" i="13"/>
  <c r="BB48" i="13"/>
  <c r="Q17" i="13"/>
  <c r="AT17" i="13"/>
  <c r="BB36" i="13"/>
  <c r="AT40" i="13"/>
  <c r="AT44" i="13"/>
  <c r="AT52" i="13"/>
  <c r="AM27" i="13"/>
  <c r="AM43" i="13"/>
  <c r="AM44" i="13"/>
  <c r="AM51" i="13"/>
  <c r="AE33" i="13"/>
  <c r="AE50" i="13"/>
  <c r="BB47" i="13"/>
  <c r="AE44" i="13"/>
  <c r="BB42" i="13"/>
  <c r="BB18" i="13"/>
  <c r="BB1" i="13"/>
  <c r="AE46" i="13"/>
  <c r="BB39" i="13"/>
  <c r="Q27" i="13"/>
  <c r="BB26" i="13"/>
  <c r="AT21" i="13"/>
  <c r="AT20" i="13"/>
  <c r="AT47" i="13"/>
  <c r="AT41" i="13"/>
  <c r="AT51" i="13"/>
  <c r="AM29" i="13"/>
  <c r="AM48" i="13"/>
  <c r="AM46" i="13"/>
  <c r="AM53" i="13"/>
  <c r="AE41" i="13"/>
  <c r="AE37" i="13"/>
  <c r="BB35" i="13"/>
  <c r="AE35" i="13"/>
  <c r="BB33" i="13"/>
  <c r="AE49" i="13"/>
  <c r="BB28" i="13"/>
  <c r="Q21" i="13"/>
  <c r="BB44" i="13"/>
  <c r="AT23" i="13"/>
  <c r="AT22" i="13"/>
  <c r="AT31" i="13"/>
  <c r="AT43" i="13"/>
  <c r="AT53" i="13"/>
  <c r="AM32" i="13"/>
  <c r="AM31" i="13"/>
  <c r="AM50" i="13"/>
  <c r="AM1" i="13"/>
  <c r="AE42" i="13"/>
  <c r="AM18" i="13"/>
  <c r="AE17" i="13"/>
  <c r="AE40" i="13"/>
  <c r="BB34" i="13"/>
  <c r="AE38" i="13"/>
  <c r="AE19" i="13"/>
  <c r="BB30" i="13"/>
  <c r="BB41" i="13"/>
  <c r="AE24" i="13"/>
  <c r="AE51" i="13"/>
  <c r="BB29" i="13"/>
  <c r="AM24" i="13"/>
  <c r="BB37" i="13"/>
  <c r="AT25" i="13"/>
  <c r="AT24" i="13"/>
  <c r="AT33" i="13"/>
  <c r="AT45" i="13"/>
  <c r="AT1" i="13"/>
  <c r="AM41" i="13"/>
  <c r="AM33" i="13"/>
  <c r="AM45" i="13"/>
  <c r="AE21" i="13"/>
  <c r="Q28" i="13"/>
  <c r="E24" i="13"/>
  <c r="P28" i="16"/>
  <c r="P33" i="16"/>
  <c r="P31" i="16"/>
  <c r="P27" i="16"/>
  <c r="P32" i="16"/>
  <c r="P26" i="16"/>
  <c r="P29" i="16"/>
  <c r="P25" i="16"/>
  <c r="BP1" i="6"/>
  <c r="BM1" i="6"/>
  <c r="BN1" i="6"/>
  <c r="BO18" i="6"/>
  <c r="AD14" i="13"/>
  <c r="AC14" i="13"/>
  <c r="AK14" i="13"/>
  <c r="C14" i="19"/>
  <c r="D14" i="19" s="1"/>
  <c r="E14" i="19" s="1"/>
  <c r="A36" i="18"/>
  <c r="K24" i="6" s="1"/>
  <c r="L24" i="6" s="1"/>
  <c r="L62" i="6"/>
  <c r="E50" i="13"/>
  <c r="F50" i="13" s="1"/>
  <c r="J35" i="18"/>
  <c r="Q18" i="13"/>
  <c r="AL24" i="13"/>
  <c r="AL22" i="13"/>
  <c r="AL40" i="13"/>
  <c r="AX33" i="13"/>
  <c r="Q33" i="13"/>
  <c r="Q26" i="13"/>
  <c r="AD34" i="13"/>
  <c r="AD52" i="13"/>
  <c r="AD29" i="13"/>
  <c r="AD36" i="13"/>
  <c r="AX20" i="13"/>
  <c r="AX35" i="13"/>
  <c r="AX52" i="13"/>
  <c r="AL26" i="13"/>
  <c r="AL49" i="13"/>
  <c r="Q31" i="13"/>
  <c r="Q30" i="13"/>
  <c r="Q47" i="13"/>
  <c r="AR22" i="13"/>
  <c r="AR23" i="13"/>
  <c r="AR32" i="13"/>
  <c r="AR42" i="13"/>
  <c r="AR52" i="13"/>
  <c r="Q25" i="13"/>
  <c r="AL38" i="13"/>
  <c r="AL32" i="13"/>
  <c r="AX44" i="13"/>
  <c r="Q37" i="13"/>
  <c r="Q42" i="13"/>
  <c r="AD48" i="13"/>
  <c r="AD24" i="13"/>
  <c r="AD40" i="13"/>
  <c r="AD18" i="13"/>
  <c r="AX19" i="13"/>
  <c r="AX17" i="13"/>
  <c r="AX22" i="13"/>
  <c r="AX37" i="13"/>
  <c r="AX48" i="13"/>
  <c r="AL28" i="13"/>
  <c r="AL52" i="13"/>
  <c r="AD25" i="13"/>
  <c r="Q49" i="13"/>
  <c r="Q50" i="13"/>
  <c r="AR19" i="13"/>
  <c r="AR24" i="13"/>
  <c r="AR25" i="13"/>
  <c r="AR34" i="13"/>
  <c r="AR44" i="13"/>
  <c r="AG14" i="13"/>
  <c r="P14" i="13"/>
  <c r="AN14" i="13"/>
  <c r="AB14" i="13"/>
  <c r="AL25" i="13"/>
  <c r="AL53" i="13"/>
  <c r="AL23" i="13"/>
  <c r="AX41" i="13"/>
  <c r="Q32" i="13"/>
  <c r="Q39" i="13"/>
  <c r="AD37" i="13"/>
  <c r="AD38" i="13"/>
  <c r="AD26" i="13"/>
  <c r="AX21" i="13"/>
  <c r="AX26" i="13"/>
  <c r="AX39" i="13"/>
  <c r="AX51" i="13"/>
  <c r="AL44" i="13"/>
  <c r="AL50" i="13"/>
  <c r="AD22" i="13"/>
  <c r="Q35" i="13"/>
  <c r="Q51" i="13"/>
  <c r="AR26" i="13"/>
  <c r="AR27" i="13"/>
  <c r="AR36" i="13"/>
  <c r="AR48" i="13"/>
  <c r="AP14" i="13"/>
  <c r="Z14" i="13"/>
  <c r="AQ14" i="13"/>
  <c r="AA14" i="13"/>
  <c r="AO31" i="13"/>
  <c r="AL48" i="13"/>
  <c r="AL46" i="13"/>
  <c r="AX46" i="13"/>
  <c r="Q40" i="13"/>
  <c r="Q34" i="13"/>
  <c r="X41" i="13"/>
  <c r="AD28" i="13"/>
  <c r="AD33" i="13"/>
  <c r="AD44" i="13"/>
  <c r="AD43" i="13"/>
  <c r="AX38" i="13"/>
  <c r="AL19" i="13"/>
  <c r="AR18" i="13"/>
  <c r="AL17" i="13"/>
  <c r="AX23" i="13"/>
  <c r="AX28" i="13"/>
  <c r="AX45" i="13"/>
  <c r="AX53" i="13"/>
  <c r="AL21" i="13"/>
  <c r="AL31" i="13"/>
  <c r="AL51" i="13"/>
  <c r="AD31" i="13"/>
  <c r="Q41" i="13"/>
  <c r="Q52" i="13"/>
  <c r="AR28" i="13"/>
  <c r="AR29" i="13"/>
  <c r="AR38" i="13"/>
  <c r="AR1" i="13"/>
  <c r="W14" i="13"/>
  <c r="AL45" i="13"/>
  <c r="AL43" i="13"/>
  <c r="AX25" i="13"/>
  <c r="AX1" i="13"/>
  <c r="Q46" i="13"/>
  <c r="Q43" i="13"/>
  <c r="X49" i="13"/>
  <c r="AD32" i="13"/>
  <c r="AD41" i="13"/>
  <c r="AD35" i="13"/>
  <c r="AD47" i="13"/>
  <c r="AD19" i="13"/>
  <c r="AD17" i="13"/>
  <c r="AX27" i="13"/>
  <c r="AX32" i="13"/>
  <c r="AX50" i="13"/>
  <c r="AL27" i="13"/>
  <c r="AL37" i="13"/>
  <c r="AL1" i="13"/>
  <c r="AD45" i="13"/>
  <c r="AR35" i="13"/>
  <c r="Q44" i="13"/>
  <c r="X19" i="13"/>
  <c r="AR17" i="13"/>
  <c r="AR31" i="13"/>
  <c r="AR37" i="13"/>
  <c r="AR40" i="13"/>
  <c r="AR45" i="13"/>
  <c r="AL47" i="13"/>
  <c r="AL42" i="13"/>
  <c r="AX36" i="13"/>
  <c r="AX18" i="13"/>
  <c r="Q53" i="13"/>
  <c r="Q48" i="13"/>
  <c r="AD50" i="13"/>
  <c r="X53" i="13"/>
  <c r="AD49" i="13"/>
  <c r="AD42" i="13"/>
  <c r="AD20" i="13"/>
  <c r="Q29" i="13"/>
  <c r="AX29" i="13"/>
  <c r="AX42" i="13"/>
  <c r="AL29" i="13"/>
  <c r="AL39" i="13"/>
  <c r="AD1" i="13"/>
  <c r="Q20" i="13"/>
  <c r="Q36" i="13"/>
  <c r="AR33" i="13"/>
  <c r="AR43" i="13"/>
  <c r="AR51" i="13"/>
  <c r="AR47" i="13"/>
  <c r="X43" i="13"/>
  <c r="AC25" i="13"/>
  <c r="BG14" i="13"/>
  <c r="AL35" i="13"/>
  <c r="AL33" i="13"/>
  <c r="AX24" i="13"/>
  <c r="Q23" i="13"/>
  <c r="Q19" i="13"/>
  <c r="Q1" i="13"/>
  <c r="AD39" i="13"/>
  <c r="AD46" i="13"/>
  <c r="AD23" i="13"/>
  <c r="AX30" i="13"/>
  <c r="AX49" i="13"/>
  <c r="AL36" i="13"/>
  <c r="Q22" i="13"/>
  <c r="AR39" i="13"/>
  <c r="AR46" i="13"/>
  <c r="AR41" i="13"/>
  <c r="AT14" i="13"/>
  <c r="AX14" i="13"/>
  <c r="BB14" i="13"/>
  <c r="BI14" i="13"/>
  <c r="Y14" i="13"/>
  <c r="T14" i="13"/>
  <c r="AJ14" i="13"/>
  <c r="B39" i="8"/>
  <c r="BF14" i="13"/>
  <c r="AH36" i="13"/>
  <c r="AH40" i="13"/>
  <c r="AH39" i="13"/>
  <c r="AH48" i="13"/>
  <c r="W32" i="13"/>
  <c r="W33" i="13"/>
  <c r="W50" i="13"/>
  <c r="W1" i="13"/>
  <c r="W18" i="13"/>
  <c r="AY21" i="13"/>
  <c r="AY38" i="13"/>
  <c r="AY39" i="13"/>
  <c r="AY52" i="13"/>
  <c r="AN28" i="13"/>
  <c r="AN31" i="13"/>
  <c r="AN40" i="13"/>
  <c r="AN53" i="13"/>
  <c r="W26" i="13"/>
  <c r="AH38" i="13"/>
  <c r="AY26" i="13"/>
  <c r="B38" i="10"/>
  <c r="AF74" i="13"/>
  <c r="AH19" i="13"/>
  <c r="AH21" i="13"/>
  <c r="AH20" i="13"/>
  <c r="AH49" i="13"/>
  <c r="AH44" i="13"/>
  <c r="AH51" i="13"/>
  <c r="W36" i="13"/>
  <c r="W37" i="13"/>
  <c r="W47" i="13"/>
  <c r="AY25" i="13"/>
  <c r="AY41" i="13"/>
  <c r="AY44" i="13"/>
  <c r="AY51" i="13"/>
  <c r="AN19" i="13"/>
  <c r="AN37" i="13"/>
  <c r="AN41" i="13"/>
  <c r="AN48" i="13"/>
  <c r="AN47" i="13"/>
  <c r="N74" i="13"/>
  <c r="AN18" i="13"/>
  <c r="AH23" i="13"/>
  <c r="AH22" i="13"/>
  <c r="AH52" i="13"/>
  <c r="AH45" i="13"/>
  <c r="AH53" i="13"/>
  <c r="W21" i="13"/>
  <c r="W38" i="13"/>
  <c r="W39" i="13"/>
  <c r="W49" i="13"/>
  <c r="W22" i="13"/>
  <c r="AY27" i="13"/>
  <c r="AY46" i="13"/>
  <c r="AY48" i="13"/>
  <c r="AY53" i="13"/>
  <c r="AN21" i="13"/>
  <c r="AN30" i="13"/>
  <c r="AN1" i="13"/>
  <c r="AN49" i="13"/>
  <c r="AR74" i="13"/>
  <c r="AY14" i="13"/>
  <c r="AZ14" i="13"/>
  <c r="BH14" i="13"/>
  <c r="AW14" i="13"/>
  <c r="BA14" i="13"/>
  <c r="AL74" i="13"/>
  <c r="AH17" i="13"/>
  <c r="BF29" i="13"/>
  <c r="AH25" i="13"/>
  <c r="AH24" i="13"/>
  <c r="AH31" i="13"/>
  <c r="AH41" i="13"/>
  <c r="AH1" i="13"/>
  <c r="W23" i="13"/>
  <c r="W40" i="13"/>
  <c r="W41" i="13"/>
  <c r="W52" i="13"/>
  <c r="AY18" i="13"/>
  <c r="AY29" i="13"/>
  <c r="AY31" i="13"/>
  <c r="AY45" i="13"/>
  <c r="AY1" i="13"/>
  <c r="AN20" i="13"/>
  <c r="AN23" i="13"/>
  <c r="AN32" i="13"/>
  <c r="AN42" i="13"/>
  <c r="AN51" i="13"/>
  <c r="X14" i="13"/>
  <c r="AR14" i="13"/>
  <c r="BC14" i="13"/>
  <c r="AU14" i="13"/>
  <c r="AI14" i="13"/>
  <c r="AO14" i="13"/>
  <c r="AL14" i="13"/>
  <c r="BF28" i="13"/>
  <c r="AH27" i="13"/>
  <c r="AH26" i="13"/>
  <c r="AH33" i="13"/>
  <c r="AH43" i="13"/>
  <c r="W25" i="13"/>
  <c r="W43" i="13"/>
  <c r="W42" i="13"/>
  <c r="AY30" i="13"/>
  <c r="AY33" i="13"/>
  <c r="AY47" i="13"/>
  <c r="AN22" i="13"/>
  <c r="AN25" i="13"/>
  <c r="AN34" i="13"/>
  <c r="AN44" i="13"/>
  <c r="AN52" i="13"/>
  <c r="W30" i="13"/>
  <c r="AH14" i="13"/>
  <c r="W17" i="13"/>
  <c r="W24" i="13"/>
  <c r="BF37" i="13"/>
  <c r="AH29" i="13"/>
  <c r="AH28" i="13"/>
  <c r="AH35" i="13"/>
  <c r="AH47" i="13"/>
  <c r="AY17" i="13"/>
  <c r="W27" i="13"/>
  <c r="W48" i="13"/>
  <c r="W44" i="13"/>
  <c r="W51" i="13"/>
  <c r="AY19" i="13"/>
  <c r="AY34" i="13"/>
  <c r="AY35" i="13"/>
  <c r="AY49" i="13"/>
  <c r="W28" i="13"/>
  <c r="W20" i="13"/>
  <c r="AN17" i="13"/>
  <c r="AN24" i="13"/>
  <c r="AN27" i="13"/>
  <c r="AN36" i="13"/>
  <c r="AN46" i="13"/>
  <c r="AY28" i="13"/>
  <c r="U14" i="13"/>
  <c r="AG25" i="13"/>
  <c r="W19" i="13"/>
  <c r="AH30" i="13"/>
  <c r="AH32" i="13"/>
  <c r="AH37" i="13"/>
  <c r="AH46" i="13"/>
  <c r="W29" i="13"/>
  <c r="W31" i="13"/>
  <c r="W46" i="13"/>
  <c r="AY32" i="13"/>
  <c r="AY36" i="13"/>
  <c r="AY37" i="13"/>
  <c r="AY50" i="13"/>
  <c r="AN26" i="13"/>
  <c r="AN29" i="13"/>
  <c r="AN38" i="13"/>
  <c r="AN50" i="13"/>
  <c r="V14" i="13"/>
  <c r="AM26" i="13"/>
  <c r="AM14" i="13"/>
  <c r="J41" i="13"/>
  <c r="F22" i="13"/>
  <c r="I22" i="13"/>
  <c r="F26" i="13"/>
  <c r="E3" i="6"/>
  <c r="G1" i="13"/>
  <c r="I43" i="13"/>
  <c r="I48" i="13"/>
  <c r="F51" i="13"/>
  <c r="F18" i="13"/>
  <c r="J26" i="13"/>
  <c r="I69" i="13"/>
  <c r="I41" i="13"/>
  <c r="B16" i="19"/>
  <c r="C15" i="19"/>
  <c r="I52" i="13"/>
  <c r="I45" i="13"/>
  <c r="AQ47" i="10"/>
  <c r="AI45" i="8"/>
  <c r="I1" i="13"/>
  <c r="J1" i="13"/>
  <c r="AV14" i="13"/>
  <c r="N30" i="13"/>
  <c r="N36" i="13"/>
  <c r="N43" i="13"/>
  <c r="N46" i="13"/>
  <c r="N35" i="13"/>
  <c r="N18" i="13"/>
  <c r="N22" i="13"/>
  <c r="N26" i="13"/>
  <c r="N34" i="13"/>
  <c r="N42" i="13"/>
  <c r="N41" i="13"/>
  <c r="N48" i="13"/>
  <c r="N44" i="13"/>
  <c r="N29" i="13"/>
  <c r="N32" i="13"/>
  <c r="N38" i="13"/>
  <c r="N21" i="13"/>
  <c r="N25" i="13"/>
  <c r="N47" i="13"/>
  <c r="N28" i="13"/>
  <c r="N24" i="13"/>
  <c r="N49" i="13"/>
  <c r="AP18" i="13"/>
  <c r="AP48" i="13"/>
  <c r="AP39" i="13"/>
  <c r="AP32" i="13"/>
  <c r="AP30" i="13"/>
  <c r="AP46" i="13"/>
  <c r="AP37" i="13"/>
  <c r="AP28" i="13"/>
  <c r="AP29" i="13"/>
  <c r="AP35" i="13"/>
  <c r="AP26" i="13"/>
  <c r="AP27" i="13"/>
  <c r="AP1" i="13"/>
  <c r="AP47" i="13"/>
  <c r="AP33" i="13"/>
  <c r="AP24" i="13"/>
  <c r="AP25" i="13"/>
  <c r="AP19" i="13"/>
  <c r="AP53" i="13"/>
  <c r="AP43" i="13"/>
  <c r="AP31" i="13"/>
  <c r="AP22" i="13"/>
  <c r="AP23" i="13"/>
  <c r="AP51" i="13"/>
  <c r="AP41" i="13"/>
  <c r="AP45" i="13"/>
  <c r="AP20" i="13"/>
  <c r="AP21" i="13"/>
  <c r="AP17" i="13"/>
  <c r="AP34" i="13"/>
  <c r="AP52" i="13"/>
  <c r="AP49" i="13"/>
  <c r="AP42" i="13"/>
  <c r="AP38" i="13"/>
  <c r="AE14" i="13"/>
  <c r="BD14" i="13"/>
  <c r="H1" i="13"/>
  <c r="E1" i="13"/>
  <c r="I21" i="13"/>
  <c r="I36" i="13"/>
  <c r="B54" i="13"/>
  <c r="R14" i="13"/>
  <c r="I33" i="13"/>
  <c r="I62" i="13"/>
  <c r="BE14" i="13"/>
  <c r="BF34" i="13"/>
  <c r="BF35" i="13"/>
  <c r="BF26" i="13"/>
  <c r="BF27" i="13"/>
  <c r="BF47" i="13"/>
  <c r="BF33" i="13"/>
  <c r="BF24" i="13"/>
  <c r="BF25" i="13"/>
  <c r="BF17" i="13"/>
  <c r="BF18" i="13"/>
  <c r="BF1" i="13"/>
  <c r="BF43" i="13"/>
  <c r="BF31" i="13"/>
  <c r="BF22" i="13"/>
  <c r="BF23" i="13"/>
  <c r="BF53" i="13"/>
  <c r="BF41" i="13"/>
  <c r="BF45" i="13"/>
  <c r="BF20" i="13"/>
  <c r="BF21" i="13"/>
  <c r="BF51" i="13"/>
  <c r="BF49" i="13"/>
  <c r="BF42" i="13"/>
  <c r="BF38" i="13"/>
  <c r="BF52" i="13"/>
  <c r="BF44" i="13"/>
  <c r="BF36" i="13"/>
  <c r="BF40" i="13"/>
  <c r="BF48" i="13"/>
  <c r="BF39" i="13"/>
  <c r="BF32" i="13"/>
  <c r="BF30" i="13"/>
  <c r="BF19" i="13"/>
  <c r="BF50" i="13"/>
  <c r="F36" i="13"/>
  <c r="AS14" i="13"/>
  <c r="X36" i="13"/>
  <c r="X1" i="13"/>
  <c r="X42" i="13"/>
  <c r="X50" i="13"/>
  <c r="X31" i="13"/>
  <c r="X17" i="13"/>
  <c r="X34" i="13"/>
  <c r="X40" i="13"/>
  <c r="X48" i="13"/>
  <c r="X23" i="13"/>
  <c r="X29" i="13"/>
  <c r="X32" i="13"/>
  <c r="X38" i="13"/>
  <c r="X33" i="13"/>
  <c r="X18" i="13"/>
  <c r="X21" i="13"/>
  <c r="X27" i="13"/>
  <c r="X35" i="13"/>
  <c r="X24" i="13"/>
  <c r="X30" i="13"/>
  <c r="X37" i="13"/>
  <c r="X25" i="13"/>
  <c r="X47" i="13"/>
  <c r="X52" i="13"/>
  <c r="X22" i="13"/>
  <c r="X28" i="13"/>
  <c r="X39" i="13"/>
  <c r="X46" i="13"/>
  <c r="X45" i="13"/>
  <c r="X51" i="13"/>
  <c r="X20" i="13"/>
  <c r="X26" i="13"/>
  <c r="S43" i="13"/>
  <c r="S1" i="13"/>
  <c r="S44" i="13"/>
  <c r="S46" i="13"/>
  <c r="S27" i="13"/>
  <c r="S53" i="13"/>
  <c r="S42" i="13"/>
  <c r="S45" i="13"/>
  <c r="S25" i="13"/>
  <c r="S17" i="13"/>
  <c r="S51" i="13"/>
  <c r="S41" i="13"/>
  <c r="S40" i="13"/>
  <c r="S23" i="13"/>
  <c r="S39" i="13"/>
  <c r="S38" i="13"/>
  <c r="S21" i="13"/>
  <c r="S22" i="13"/>
  <c r="S52" i="13"/>
  <c r="S37" i="13"/>
  <c r="S36" i="13"/>
  <c r="S18" i="13"/>
  <c r="S24" i="13"/>
  <c r="S19" i="13"/>
  <c r="S49" i="13"/>
  <c r="S35" i="13"/>
  <c r="S34" i="13"/>
  <c r="S47" i="13"/>
  <c r="S33" i="13"/>
  <c r="S50" i="13"/>
  <c r="S32" i="13"/>
  <c r="S28" i="13"/>
  <c r="BA18" i="13"/>
  <c r="BA50" i="13"/>
  <c r="BA43" i="13"/>
  <c r="BA47" i="13"/>
  <c r="BA28" i="13"/>
  <c r="BA25" i="13"/>
  <c r="BA27" i="13"/>
  <c r="BA1" i="13"/>
  <c r="BA41" i="13"/>
  <c r="BA42" i="13"/>
  <c r="BA26" i="13"/>
  <c r="BA29" i="13"/>
  <c r="BA21" i="13"/>
  <c r="BA53" i="13"/>
  <c r="BA40" i="13"/>
  <c r="BA39" i="13"/>
  <c r="BA24" i="13"/>
  <c r="BA17" i="13"/>
  <c r="BA51" i="13"/>
  <c r="BA38" i="13"/>
  <c r="BA37" i="13"/>
  <c r="BA22" i="13"/>
  <c r="BA19" i="13"/>
  <c r="BA48" i="13"/>
  <c r="BA36" i="13"/>
  <c r="BA35" i="13"/>
  <c r="BA20" i="13"/>
  <c r="BA46" i="13"/>
  <c r="BA34" i="13"/>
  <c r="BA33" i="13"/>
  <c r="BA49" i="13"/>
  <c r="BA32" i="13"/>
  <c r="BA44" i="13"/>
  <c r="AF14" i="13"/>
  <c r="S14" i="13"/>
  <c r="Q14" i="13"/>
  <c r="AV37" i="13"/>
  <c r="AV1" i="13"/>
  <c r="AV36" i="13"/>
  <c r="AV29" i="13"/>
  <c r="AV28" i="13"/>
  <c r="AV46" i="13"/>
  <c r="AV34" i="13"/>
  <c r="AV27" i="13"/>
  <c r="AV26" i="13"/>
  <c r="AV18" i="13"/>
  <c r="AV44" i="13"/>
  <c r="AV32" i="13"/>
  <c r="AV25" i="13"/>
  <c r="AV24" i="13"/>
  <c r="AV52" i="13"/>
  <c r="AV42" i="13"/>
  <c r="AV30" i="13"/>
  <c r="AV23" i="13"/>
  <c r="AV22" i="13"/>
  <c r="AV50" i="13"/>
  <c r="AV51" i="13"/>
  <c r="AV48" i="13"/>
  <c r="AV21" i="13"/>
  <c r="AV20" i="13"/>
  <c r="AV19" i="13"/>
  <c r="AV49" i="13"/>
  <c r="AV43" i="13"/>
  <c r="AV41" i="13"/>
  <c r="AV53" i="13"/>
  <c r="AV47" i="13"/>
  <c r="AV40" i="13"/>
  <c r="AV39" i="13"/>
  <c r="AV33" i="13"/>
  <c r="AC35" i="13"/>
  <c r="AC51" i="13"/>
  <c r="AM19" i="13"/>
  <c r="AQ21" i="13"/>
  <c r="AQ37" i="13"/>
  <c r="AX74" i="13"/>
  <c r="AC41" i="13"/>
  <c r="AC1" i="13"/>
  <c r="AQ23" i="13"/>
  <c r="AQ39" i="13"/>
  <c r="BD74" i="13"/>
  <c r="AC20" i="13"/>
  <c r="AC36" i="13"/>
  <c r="AM22" i="13"/>
  <c r="AM17" i="13"/>
  <c r="AQ30" i="13"/>
  <c r="AQ45" i="13"/>
  <c r="DM1" i="6"/>
  <c r="AC22" i="13"/>
  <c r="AC38" i="13"/>
  <c r="AQ36" i="13"/>
  <c r="AQ52" i="13"/>
  <c r="AM28" i="13"/>
  <c r="P30" i="16"/>
  <c r="EC1" i="6"/>
  <c r="AC28" i="13"/>
  <c r="AQ38" i="13"/>
  <c r="ES1" i="6"/>
  <c r="FH1" i="6"/>
  <c r="E63" i="6" l="1"/>
  <c r="L63" i="6"/>
  <c r="K64" i="6"/>
  <c r="E64" i="6" s="1"/>
  <c r="FG22" i="6"/>
  <c r="ET22" i="6"/>
  <c r="DY22" i="6"/>
  <c r="EW22" i="6"/>
  <c r="FB22" i="6"/>
  <c r="DS22" i="6"/>
  <c r="EX22" i="6"/>
  <c r="DX22" i="6"/>
  <c r="ER22" i="6"/>
  <c r="DT22" i="6"/>
  <c r="FD22" i="6"/>
  <c r="FE22" i="6"/>
  <c r="EJ22" i="6"/>
  <c r="ED22" i="6"/>
  <c r="EG22" i="6"/>
  <c r="EE22" i="6"/>
  <c r="EV22" i="6"/>
  <c r="EQ22" i="6"/>
  <c r="FI22" i="6"/>
  <c r="EP22" i="6"/>
  <c r="DV22" i="6"/>
  <c r="FJ22" i="6"/>
  <c r="DQ22" i="6"/>
  <c r="FC22" i="6"/>
  <c r="EU22" i="6"/>
  <c r="DN22" i="6"/>
  <c r="EM22" i="6"/>
  <c r="DR22" i="6"/>
  <c r="DW22" i="6"/>
  <c r="EK22" i="6"/>
  <c r="DU22" i="6"/>
  <c r="FF22" i="6"/>
  <c r="DZ22" i="6"/>
  <c r="EZ22" i="6"/>
  <c r="EB22" i="6"/>
  <c r="EF22" i="6"/>
  <c r="EC22" i="6"/>
  <c r="EH22" i="6"/>
  <c r="EA22" i="6"/>
  <c r="FA22" i="6"/>
  <c r="ES22" i="6"/>
  <c r="EI22" i="6"/>
  <c r="DP22" i="6"/>
  <c r="EN22" i="6"/>
  <c r="DM22" i="6"/>
  <c r="EY22" i="6"/>
  <c r="FH22" i="6"/>
  <c r="EL22" i="6"/>
  <c r="DO22" i="6"/>
  <c r="EO22" i="6"/>
  <c r="O59" i="13"/>
  <c r="B23" i="13"/>
  <c r="N59" i="13"/>
  <c r="M59" i="13"/>
  <c r="L59" i="13"/>
  <c r="G23" i="13"/>
  <c r="I46" i="13"/>
  <c r="F17" i="13"/>
  <c r="I17" i="13"/>
  <c r="J43" i="13"/>
  <c r="J32" i="13"/>
  <c r="DL18" i="6"/>
  <c r="I20" i="13"/>
  <c r="I64" i="13"/>
  <c r="I39" i="13"/>
  <c r="J39" i="13"/>
  <c r="I61" i="13"/>
  <c r="J36" i="13"/>
  <c r="F24" i="13"/>
  <c r="B59" i="13"/>
  <c r="B55" i="13"/>
  <c r="F44" i="13"/>
  <c r="J44" i="13"/>
  <c r="B30" i="13"/>
  <c r="I24" i="13"/>
  <c r="B60" i="13"/>
  <c r="C15" i="6"/>
  <c r="B29" i="13"/>
  <c r="J48" i="13"/>
  <c r="J24" i="13"/>
  <c r="J22" i="13"/>
  <c r="J20" i="13"/>
  <c r="J18" i="13"/>
  <c r="D15" i="19"/>
  <c r="E15" i="19" s="1"/>
  <c r="A37" i="18"/>
  <c r="K26" i="6" s="1"/>
  <c r="L26" i="6" s="1"/>
  <c r="J36" i="18"/>
  <c r="B39" i="10"/>
  <c r="B40" i="8"/>
  <c r="J50" i="13"/>
  <c r="DL1" i="6"/>
  <c r="C16" i="19"/>
  <c r="D16" i="19" s="1"/>
  <c r="B17" i="19"/>
  <c r="AM45" i="8"/>
  <c r="AU47" i="10"/>
  <c r="J51" i="13"/>
  <c r="I54" i="13"/>
  <c r="J54" i="13"/>
  <c r="E32" i="13" l="1"/>
  <c r="F32" i="13" s="1"/>
  <c r="H21" i="13"/>
  <c r="H51" i="13"/>
  <c r="L64" i="6"/>
  <c r="FB24" i="6"/>
  <c r="EZ24" i="6"/>
  <c r="EO24" i="6"/>
  <c r="DW24" i="6"/>
  <c r="FA24" i="6"/>
  <c r="EH24" i="6"/>
  <c r="EI24" i="6"/>
  <c r="EC24" i="6"/>
  <c r="EG24" i="6"/>
  <c r="DO24" i="6"/>
  <c r="ES24" i="6"/>
  <c r="DN24" i="6"/>
  <c r="DP24" i="6"/>
  <c r="DR24" i="6"/>
  <c r="DV24" i="6"/>
  <c r="DY24" i="6"/>
  <c r="DS24" i="6"/>
  <c r="FD24" i="6"/>
  <c r="FJ24" i="6"/>
  <c r="DZ24" i="6"/>
  <c r="EA24" i="6"/>
  <c r="FI24" i="6"/>
  <c r="EX24" i="6"/>
  <c r="EU24" i="6"/>
  <c r="FF24" i="6"/>
  <c r="FG24" i="6"/>
  <c r="FH24" i="6"/>
  <c r="FE24" i="6"/>
  <c r="EM24" i="6"/>
  <c r="DM24" i="6"/>
  <c r="EF24" i="6"/>
  <c r="ED24" i="6"/>
  <c r="EK24" i="6"/>
  <c r="EP24" i="6"/>
  <c r="EJ24" i="6"/>
  <c r="EV24" i="6"/>
  <c r="EY24" i="6"/>
  <c r="ER24" i="6"/>
  <c r="DU24" i="6"/>
  <c r="ET24" i="6"/>
  <c r="EW24" i="6"/>
  <c r="EB24" i="6"/>
  <c r="DQ24" i="6"/>
  <c r="DX24" i="6"/>
  <c r="EL24" i="6"/>
  <c r="FC24" i="6"/>
  <c r="EN24" i="6"/>
  <c r="DT24" i="6"/>
  <c r="EE24" i="6"/>
  <c r="EQ24" i="6"/>
  <c r="A38" i="18"/>
  <c r="DL22" i="6"/>
  <c r="P15" i="16" s="1"/>
  <c r="G25" i="13"/>
  <c r="E25" i="13"/>
  <c r="B25" i="13"/>
  <c r="O60" i="13"/>
  <c r="N60" i="13"/>
  <c r="M60" i="13"/>
  <c r="L60" i="13"/>
  <c r="H25" i="13"/>
  <c r="I23" i="13"/>
  <c r="I60" i="13"/>
  <c r="I55" i="13"/>
  <c r="J55" i="13"/>
  <c r="J59" i="13"/>
  <c r="I59" i="13"/>
  <c r="F29" i="13"/>
  <c r="J29" i="13"/>
  <c r="I29" i="13"/>
  <c r="F30" i="13"/>
  <c r="I30" i="13"/>
  <c r="J30" i="13"/>
  <c r="K65" i="6"/>
  <c r="J37" i="18"/>
  <c r="E16" i="19"/>
  <c r="B41" i="8"/>
  <c r="B40" i="10"/>
  <c r="C17" i="19"/>
  <c r="D17" i="19" s="1"/>
  <c r="B18" i="19"/>
  <c r="AY47" i="10"/>
  <c r="AQ45" i="8"/>
  <c r="K28" i="6" l="1"/>
  <c r="L28" i="6" s="1"/>
  <c r="K29" i="6"/>
  <c r="L29" i="6" s="1"/>
  <c r="J38" i="18"/>
  <c r="J60" i="13"/>
  <c r="A39" i="18"/>
  <c r="DL24" i="6"/>
  <c r="P16" i="16" s="1"/>
  <c r="FD26" i="6"/>
  <c r="EB26" i="6"/>
  <c r="EE26" i="6"/>
  <c r="FB26" i="6"/>
  <c r="DW26" i="6"/>
  <c r="DX26" i="6"/>
  <c r="EW26" i="6"/>
  <c r="EK26" i="6"/>
  <c r="EM26" i="6"/>
  <c r="FI26" i="6"/>
  <c r="EL26" i="6"/>
  <c r="EH26" i="6"/>
  <c r="DU26" i="6"/>
  <c r="EJ26" i="6"/>
  <c r="FG26" i="6"/>
  <c r="EO26" i="6"/>
  <c r="EU26" i="6"/>
  <c r="EV26" i="6"/>
  <c r="ES26" i="6"/>
  <c r="EP26" i="6"/>
  <c r="ET26" i="6"/>
  <c r="EY26" i="6"/>
  <c r="EG26" i="6"/>
  <c r="FF26" i="6"/>
  <c r="DR26" i="6"/>
  <c r="DT26" i="6"/>
  <c r="DV26" i="6"/>
  <c r="EZ26" i="6"/>
  <c r="EA26" i="6"/>
  <c r="EN26" i="6"/>
  <c r="FJ26" i="6"/>
  <c r="EF26" i="6"/>
  <c r="DS26" i="6"/>
  <c r="DO26" i="6"/>
  <c r="EQ26" i="6"/>
  <c r="DM26" i="6"/>
  <c r="FA26" i="6"/>
  <c r="EI26" i="6"/>
  <c r="EC26" i="6"/>
  <c r="EX26" i="6"/>
  <c r="FC26" i="6"/>
  <c r="FE26" i="6"/>
  <c r="DZ26" i="6"/>
  <c r="DY26" i="6"/>
  <c r="ER26" i="6"/>
  <c r="ED26" i="6"/>
  <c r="DN26" i="6"/>
  <c r="DQ26" i="6"/>
  <c r="FH26" i="6"/>
  <c r="DP26" i="6"/>
  <c r="K66" i="6"/>
  <c r="N53" i="13"/>
  <c r="F25" i="13"/>
  <c r="H35" i="13"/>
  <c r="G35" i="13"/>
  <c r="E35" i="13"/>
  <c r="B35" i="13"/>
  <c r="I25" i="13"/>
  <c r="E17" i="19"/>
  <c r="L14" i="13"/>
  <c r="N14" i="13"/>
  <c r="O14" i="13"/>
  <c r="M14" i="13"/>
  <c r="J39" i="18"/>
  <c r="E65" i="6"/>
  <c r="E53" i="13"/>
  <c r="F53" i="13" s="1"/>
  <c r="L65" i="6"/>
  <c r="A40" i="18"/>
  <c r="B42" i="8"/>
  <c r="B43" i="8" s="1"/>
  <c r="B41" i="10"/>
  <c r="C18" i="19"/>
  <c r="D18" i="19" s="1"/>
  <c r="B19" i="19"/>
  <c r="AU45" i="8"/>
  <c r="K35" i="6" l="1"/>
  <c r="L35" i="6" s="1"/>
  <c r="K32" i="6"/>
  <c r="L32" i="6" s="1"/>
  <c r="K33" i="6"/>
  <c r="L33" i="6" s="1"/>
  <c r="K34" i="6"/>
  <c r="L34" i="6" s="1"/>
  <c r="K36" i="6"/>
  <c r="L36" i="6" s="1"/>
  <c r="K41" i="6"/>
  <c r="L41" i="6" s="1"/>
  <c r="K40" i="6"/>
  <c r="L40" i="6" s="1"/>
  <c r="K39" i="6"/>
  <c r="L39" i="6" s="1"/>
  <c r="K38" i="6"/>
  <c r="L38" i="6" s="1"/>
  <c r="EW35" i="6"/>
  <c r="EG34" i="6"/>
  <c r="H28" i="13"/>
  <c r="H31" i="13"/>
  <c r="H53" i="13"/>
  <c r="K67" i="6"/>
  <c r="E67" i="6" s="1"/>
  <c r="FC28" i="6"/>
  <c r="EF28" i="6"/>
  <c r="FB28" i="6"/>
  <c r="FG28" i="6"/>
  <c r="EP28" i="6"/>
  <c r="FI28" i="6"/>
  <c r="EY28" i="6"/>
  <c r="EH28" i="6"/>
  <c r="DT28" i="6"/>
  <c r="FA28" i="6"/>
  <c r="EQ28" i="6"/>
  <c r="DZ28" i="6"/>
  <c r="DQ28" i="6"/>
  <c r="ET28" i="6"/>
  <c r="EB28" i="6"/>
  <c r="EO28" i="6"/>
  <c r="ED28" i="6"/>
  <c r="EC28" i="6"/>
  <c r="DS28" i="6"/>
  <c r="EG28" i="6"/>
  <c r="EJ28" i="6"/>
  <c r="EW28" i="6"/>
  <c r="EM28" i="6"/>
  <c r="FE28" i="6"/>
  <c r="EE28" i="6"/>
  <c r="DO28" i="6"/>
  <c r="DU28" i="6"/>
  <c r="FF28" i="6"/>
  <c r="EU28" i="6"/>
  <c r="EV28" i="6"/>
  <c r="EZ28" i="6"/>
  <c r="EI28" i="6"/>
  <c r="EA28" i="6"/>
  <c r="FD28" i="6"/>
  <c r="ER28" i="6"/>
  <c r="EX28" i="6"/>
  <c r="DR28" i="6"/>
  <c r="DW28" i="6"/>
  <c r="DN28" i="6"/>
  <c r="DV28" i="6"/>
  <c r="FJ28" i="6"/>
  <c r="DY28" i="6"/>
  <c r="DM28" i="6"/>
  <c r="ES28" i="6"/>
  <c r="FH28" i="6"/>
  <c r="DX28" i="6"/>
  <c r="DP28" i="6"/>
  <c r="EK28" i="6"/>
  <c r="EL28" i="6"/>
  <c r="EN28" i="6"/>
  <c r="ED34" i="6"/>
  <c r="FF29" i="6"/>
  <c r="EA29" i="6"/>
  <c r="DR29" i="6"/>
  <c r="EC29" i="6"/>
  <c r="FG29" i="6"/>
  <c r="DW29" i="6"/>
  <c r="EQ29" i="6"/>
  <c r="EL29" i="6"/>
  <c r="DM29" i="6"/>
  <c r="EG29" i="6"/>
  <c r="EZ29" i="6"/>
  <c r="DS29" i="6"/>
  <c r="EU29" i="6"/>
  <c r="DV29" i="6"/>
  <c r="EP29" i="6"/>
  <c r="FJ29" i="6"/>
  <c r="DX29" i="6"/>
  <c r="EB29" i="6"/>
  <c r="FE29" i="6"/>
  <c r="EE29" i="6"/>
  <c r="EY29" i="6"/>
  <c r="DQ29" i="6"/>
  <c r="FB29" i="6"/>
  <c r="ET29" i="6"/>
  <c r="ED29" i="6"/>
  <c r="EX29" i="6"/>
  <c r="DO29" i="6"/>
  <c r="EI29" i="6"/>
  <c r="EV29" i="6"/>
  <c r="EJ29" i="6"/>
  <c r="FC29" i="6"/>
  <c r="EM29" i="6"/>
  <c r="FH29" i="6"/>
  <c r="DY29" i="6"/>
  <c r="ER29" i="6"/>
  <c r="FD29" i="6"/>
  <c r="EK29" i="6"/>
  <c r="DZ29" i="6"/>
  <c r="DT29" i="6"/>
  <c r="FA29" i="6"/>
  <c r="ES29" i="6"/>
  <c r="DU29" i="6"/>
  <c r="EW29" i="6"/>
  <c r="EO29" i="6"/>
  <c r="DP29" i="6"/>
  <c r="DN29" i="6"/>
  <c r="EF29" i="6"/>
  <c r="FI29" i="6"/>
  <c r="EN29" i="6"/>
  <c r="EH29" i="6"/>
  <c r="DL26" i="6"/>
  <c r="P17" i="16" s="1"/>
  <c r="E66" i="6"/>
  <c r="H33" i="13" s="1"/>
  <c r="L66" i="6"/>
  <c r="EQ32" i="6"/>
  <c r="ED32" i="6"/>
  <c r="DV32" i="6"/>
  <c r="EO32" i="6"/>
  <c r="DZ32" i="6"/>
  <c r="FA32" i="6"/>
  <c r="DX32" i="6"/>
  <c r="DS32" i="6"/>
  <c r="DP32" i="6"/>
  <c r="DR32" i="6"/>
  <c r="EN32" i="6"/>
  <c r="EV32" i="6"/>
  <c r="EC32" i="6"/>
  <c r="ET33" i="6"/>
  <c r="EO33" i="6"/>
  <c r="DW33" i="6"/>
  <c r="FF33" i="6"/>
  <c r="FB33" i="6"/>
  <c r="FJ33" i="6"/>
  <c r="DU33" i="6"/>
  <c r="FI33" i="6"/>
  <c r="EG33" i="6"/>
  <c r="DO33" i="6"/>
  <c r="ES33" i="6"/>
  <c r="EP33" i="6"/>
  <c r="EX33" i="6"/>
  <c r="FA33" i="6"/>
  <c r="DY33" i="6"/>
  <c r="FH33" i="6"/>
  <c r="EF33" i="6"/>
  <c r="EC33" i="6"/>
  <c r="EK33" i="6"/>
  <c r="EU33" i="6"/>
  <c r="EJ33" i="6"/>
  <c r="EQ33" i="6"/>
  <c r="EL33" i="6"/>
  <c r="EV33" i="6"/>
  <c r="EH33" i="6"/>
  <c r="EN33" i="6"/>
  <c r="FE33" i="6"/>
  <c r="EM33" i="6"/>
  <c r="EB33" i="6"/>
  <c r="ED33" i="6"/>
  <c r="DZ33" i="6"/>
  <c r="DV33" i="6"/>
  <c r="EZ33" i="6"/>
  <c r="DM33" i="6"/>
  <c r="FG33" i="6"/>
  <c r="ER33" i="6"/>
  <c r="DX33" i="6"/>
  <c r="EI33" i="6"/>
  <c r="DT33" i="6"/>
  <c r="DN33" i="6"/>
  <c r="DS33" i="6"/>
  <c r="EW33" i="6"/>
  <c r="FD33" i="6"/>
  <c r="EE33" i="6"/>
  <c r="DQ33" i="6"/>
  <c r="DR33" i="6"/>
  <c r="EA33" i="6"/>
  <c r="FC33" i="6"/>
  <c r="DP33" i="6"/>
  <c r="EY33" i="6"/>
  <c r="A41" i="18"/>
  <c r="L53" i="13"/>
  <c r="O53" i="13"/>
  <c r="M53" i="13"/>
  <c r="H42" i="13"/>
  <c r="G42" i="13"/>
  <c r="E42" i="13"/>
  <c r="B42" i="13"/>
  <c r="F35" i="13"/>
  <c r="I35" i="13"/>
  <c r="E18" i="19"/>
  <c r="J40" i="18"/>
  <c r="J53" i="13"/>
  <c r="K68" i="6"/>
  <c r="B42" i="10"/>
  <c r="B43" i="10" s="1"/>
  <c r="C19" i="19"/>
  <c r="D19" i="19" s="1"/>
  <c r="B20" i="19"/>
  <c r="AY45" i="8"/>
  <c r="K44" i="6" l="1"/>
  <c r="L44" i="6" s="1"/>
  <c r="K43" i="6"/>
  <c r="L43" i="6" s="1"/>
  <c r="E43" i="13"/>
  <c r="F43" i="13" s="1"/>
  <c r="E39" i="13"/>
  <c r="F39" i="13" s="1"/>
  <c r="H38" i="13"/>
  <c r="H34" i="13"/>
  <c r="EV34" i="6"/>
  <c r="EQ34" i="6"/>
  <c r="FA34" i="6"/>
  <c r="FF34" i="6"/>
  <c r="DX34" i="6"/>
  <c r="EW34" i="6"/>
  <c r="EP34" i="6"/>
  <c r="ER34" i="6"/>
  <c r="EC34" i="6"/>
  <c r="EE34" i="6"/>
  <c r="DM34" i="6"/>
  <c r="DV34" i="6"/>
  <c r="FE34" i="6"/>
  <c r="EB34" i="6"/>
  <c r="FC34" i="6"/>
  <c r="DS34" i="6"/>
  <c r="ES34" i="6"/>
  <c r="EX34" i="6"/>
  <c r="DU34" i="6"/>
  <c r="EL34" i="6"/>
  <c r="FJ34" i="6"/>
  <c r="EM34" i="6"/>
  <c r="EK34" i="6"/>
  <c r="EY34" i="6"/>
  <c r="DY34" i="6"/>
  <c r="DO34" i="6"/>
  <c r="EF34" i="6"/>
  <c r="DZ34" i="6"/>
  <c r="EO34" i="6"/>
  <c r="DQ34" i="6"/>
  <c r="FG34" i="6"/>
  <c r="DN34" i="6"/>
  <c r="DW34" i="6"/>
  <c r="FI34" i="6"/>
  <c r="EN34" i="6"/>
  <c r="FH34" i="6"/>
  <c r="EJ34" i="6"/>
  <c r="EU34" i="6"/>
  <c r="EZ34" i="6"/>
  <c r="DT34" i="6"/>
  <c r="DR34" i="6"/>
  <c r="EA34" i="6"/>
  <c r="ET34" i="6"/>
  <c r="DP34" i="6"/>
  <c r="FB34" i="6"/>
  <c r="EI34" i="6"/>
  <c r="FD34" i="6"/>
  <c r="EH34" i="6"/>
  <c r="E48" i="13"/>
  <c r="F48" i="13" s="1"/>
  <c r="FF36" i="6"/>
  <c r="DS36" i="6"/>
  <c r="EY36" i="6"/>
  <c r="L67" i="6"/>
  <c r="DN36" i="6"/>
  <c r="DU36" i="6"/>
  <c r="FC36" i="6"/>
  <c r="DW36" i="6"/>
  <c r="EP32" i="6"/>
  <c r="DZ35" i="6"/>
  <c r="DW35" i="6"/>
  <c r="FG35" i="6"/>
  <c r="EF35" i="6"/>
  <c r="EE35" i="6"/>
  <c r="FI35" i="6"/>
  <c r="EL35" i="6"/>
  <c r="DX35" i="6"/>
  <c r="FH35" i="6"/>
  <c r="EG35" i="6"/>
  <c r="DS35" i="6"/>
  <c r="DQ35" i="6"/>
  <c r="DN35" i="6"/>
  <c r="FE35" i="6"/>
  <c r="EY35" i="6"/>
  <c r="EC35" i="6"/>
  <c r="ET35" i="6"/>
  <c r="FF35" i="6"/>
  <c r="FA35" i="6"/>
  <c r="EB35" i="6"/>
  <c r="ES35" i="6"/>
  <c r="EH35" i="6"/>
  <c r="FD35" i="6"/>
  <c r="DT35" i="6"/>
  <c r="DY35" i="6"/>
  <c r="EA35" i="6"/>
  <c r="ED35" i="6"/>
  <c r="EI35" i="6"/>
  <c r="ET36" i="6"/>
  <c r="EA32" i="6"/>
  <c r="ET32" i="6"/>
  <c r="EI32" i="6"/>
  <c r="FJ32" i="6"/>
  <c r="EZ32" i="6"/>
  <c r="FH32" i="6"/>
  <c r="EJ36" i="6"/>
  <c r="ED36" i="6"/>
  <c r="EF36" i="6"/>
  <c r="FI36" i="6"/>
  <c r="DY36" i="6"/>
  <c r="DO36" i="6"/>
  <c r="FD36" i="6"/>
  <c r="EW32" i="6"/>
  <c r="EK32" i="6"/>
  <c r="FG32" i="6"/>
  <c r="DN32" i="6"/>
  <c r="ER32" i="6"/>
  <c r="FI32" i="6"/>
  <c r="FB32" i="6"/>
  <c r="FJ36" i="6"/>
  <c r="DP36" i="6"/>
  <c r="EW36" i="6"/>
  <c r="EU36" i="6"/>
  <c r="ES36" i="6"/>
  <c r="DM35" i="6"/>
  <c r="EX35" i="6"/>
  <c r="EK35" i="6"/>
  <c r="EI36" i="6"/>
  <c r="EB32" i="6"/>
  <c r="EF32" i="6"/>
  <c r="EY32" i="6"/>
  <c r="EU32" i="6"/>
  <c r="DU32" i="6"/>
  <c r="EG32" i="6"/>
  <c r="EL36" i="6"/>
  <c r="EN36" i="6"/>
  <c r="DX36" i="6"/>
  <c r="EH36" i="6"/>
  <c r="EE36" i="6"/>
  <c r="DR36" i="6"/>
  <c r="EQ35" i="6"/>
  <c r="EZ35" i="6"/>
  <c r="EU35" i="6"/>
  <c r="EN35" i="6"/>
  <c r="DR35" i="6"/>
  <c r="EG36" i="6"/>
  <c r="EX36" i="6"/>
  <c r="FA36" i="6"/>
  <c r="EL32" i="6"/>
  <c r="EE32" i="6"/>
  <c r="EM32" i="6"/>
  <c r="DT32" i="6"/>
  <c r="DM32" i="6"/>
  <c r="DY32" i="6"/>
  <c r="FG36" i="6"/>
  <c r="DV36" i="6"/>
  <c r="EA36" i="6"/>
  <c r="ER36" i="6"/>
  <c r="DQ36" i="6"/>
  <c r="DM36" i="6"/>
  <c r="FJ35" i="6"/>
  <c r="DP35" i="6"/>
  <c r="EM35" i="6"/>
  <c r="EV35" i="6"/>
  <c r="FB35" i="6"/>
  <c r="ER35" i="6"/>
  <c r="FC35" i="6"/>
  <c r="FH36" i="6"/>
  <c r="EJ32" i="6"/>
  <c r="ES32" i="6"/>
  <c r="FF32" i="6"/>
  <c r="DQ32" i="6"/>
  <c r="DO32" i="6"/>
  <c r="DW32" i="6"/>
  <c r="FB36" i="6"/>
  <c r="EP36" i="6"/>
  <c r="EQ36" i="6"/>
  <c r="EK36" i="6"/>
  <c r="EC36" i="6"/>
  <c r="DZ36" i="6"/>
  <c r="DT36" i="6"/>
  <c r="DU35" i="6"/>
  <c r="EX32" i="6"/>
  <c r="FC32" i="6"/>
  <c r="FD32" i="6"/>
  <c r="FE32" i="6"/>
  <c r="EH32" i="6"/>
  <c r="FE36" i="6"/>
  <c r="EV36" i="6"/>
  <c r="EZ36" i="6"/>
  <c r="EO36" i="6"/>
  <c r="EM36" i="6"/>
  <c r="EB36" i="6"/>
  <c r="DO35" i="6"/>
  <c r="EJ35" i="6"/>
  <c r="DV35" i="6"/>
  <c r="EO35" i="6"/>
  <c r="EP35" i="6"/>
  <c r="A42" i="18"/>
  <c r="K69" i="6"/>
  <c r="J41" i="18"/>
  <c r="EH38" i="6"/>
  <c r="FC38" i="6"/>
  <c r="EW38" i="6"/>
  <c r="EK38" i="6"/>
  <c r="DP38" i="6"/>
  <c r="EI38" i="6"/>
  <c r="EP38" i="6"/>
  <c r="ED38" i="6"/>
  <c r="FJ38" i="6"/>
  <c r="EN38" i="6"/>
  <c r="EG38" i="6"/>
  <c r="DU38" i="6"/>
  <c r="EU38" i="6"/>
  <c r="DN38" i="6"/>
  <c r="DT38" i="6"/>
  <c r="EX38" i="6"/>
  <c r="FH38" i="6"/>
  <c r="FI38" i="6"/>
  <c r="EV38" i="6"/>
  <c r="DO38" i="6"/>
  <c r="EF38" i="6"/>
  <c r="DW38" i="6"/>
  <c r="EY38" i="6"/>
  <c r="FA38" i="6"/>
  <c r="EJ38" i="6"/>
  <c r="EZ38" i="6"/>
  <c r="ES38" i="6"/>
  <c r="DZ38" i="6"/>
  <c r="EE38" i="6"/>
  <c r="DR38" i="6"/>
  <c r="DQ38" i="6"/>
  <c r="DV38" i="6"/>
  <c r="EC38" i="6"/>
  <c r="FD38" i="6"/>
  <c r="EM38" i="6"/>
  <c r="ER38" i="6"/>
  <c r="DM38" i="6"/>
  <c r="ET38" i="6"/>
  <c r="FE38" i="6"/>
  <c r="FG38" i="6"/>
  <c r="DX38" i="6"/>
  <c r="FF38" i="6"/>
  <c r="DS38" i="6"/>
  <c r="EO38" i="6"/>
  <c r="EL38" i="6"/>
  <c r="FB38" i="6"/>
  <c r="EB38" i="6"/>
  <c r="DY38" i="6"/>
  <c r="EA38" i="6"/>
  <c r="EQ38" i="6"/>
  <c r="EN40" i="6"/>
  <c r="FG40" i="6"/>
  <c r="EM40" i="6"/>
  <c r="DP40" i="6"/>
  <c r="EH40" i="6"/>
  <c r="EP40" i="6"/>
  <c r="DQ40" i="6"/>
  <c r="EQ40" i="6"/>
  <c r="DW40" i="6"/>
  <c r="ET40" i="6"/>
  <c r="DM40" i="6"/>
  <c r="DU40" i="6"/>
  <c r="EX40" i="6"/>
  <c r="DS40" i="6"/>
  <c r="EV40" i="6"/>
  <c r="DN40" i="6"/>
  <c r="EG40" i="6"/>
  <c r="EO40" i="6"/>
  <c r="FI40" i="6"/>
  <c r="EL40" i="6"/>
  <c r="FC40" i="6"/>
  <c r="EK40" i="6"/>
  <c r="FD40" i="6"/>
  <c r="DV40" i="6"/>
  <c r="ED40" i="6"/>
  <c r="EY40" i="6"/>
  <c r="FE40" i="6"/>
  <c r="EF40" i="6"/>
  <c r="EI40" i="6"/>
  <c r="EJ40" i="6"/>
  <c r="FJ40" i="6"/>
  <c r="FA40" i="6"/>
  <c r="EA40" i="6"/>
  <c r="DY40" i="6"/>
  <c r="EZ40" i="6"/>
  <c r="EU40" i="6"/>
  <c r="ES40" i="6"/>
  <c r="DT40" i="6"/>
  <c r="DR40" i="6"/>
  <c r="EE40" i="6"/>
  <c r="DX40" i="6"/>
  <c r="FH40" i="6"/>
  <c r="DO40" i="6"/>
  <c r="FB40" i="6"/>
  <c r="EB40" i="6"/>
  <c r="DZ40" i="6"/>
  <c r="EW40" i="6"/>
  <c r="FF40" i="6"/>
  <c r="ER40" i="6"/>
  <c r="EC40" i="6"/>
  <c r="FD41" i="6"/>
  <c r="FJ41" i="6"/>
  <c r="DN41" i="6"/>
  <c r="EX41" i="6"/>
  <c r="ES41" i="6"/>
  <c r="EK41" i="6"/>
  <c r="DU41" i="6"/>
  <c r="EA41" i="6"/>
  <c r="FI41" i="6"/>
  <c r="FC41" i="6"/>
  <c r="EL41" i="6"/>
  <c r="DY41" i="6"/>
  <c r="EW41" i="6"/>
  <c r="DQ41" i="6"/>
  <c r="EG41" i="6"/>
  <c r="FG41" i="6"/>
  <c r="EP41" i="6"/>
  <c r="EE41" i="6"/>
  <c r="EQ41" i="6"/>
  <c r="DS41" i="6"/>
  <c r="FF41" i="6"/>
  <c r="DO41" i="6"/>
  <c r="DR41" i="6"/>
  <c r="DM41" i="6"/>
  <c r="EI41" i="6"/>
  <c r="DV41" i="6"/>
  <c r="DZ41" i="6"/>
  <c r="ED41" i="6"/>
  <c r="EC41" i="6"/>
  <c r="DW41" i="6"/>
  <c r="ET41" i="6"/>
  <c r="EO41" i="6"/>
  <c r="EH41" i="6"/>
  <c r="EN41" i="6"/>
  <c r="EF41" i="6"/>
  <c r="DT41" i="6"/>
  <c r="EV41" i="6"/>
  <c r="EU41" i="6"/>
  <c r="EB41" i="6"/>
  <c r="EJ41" i="6"/>
  <c r="EY41" i="6"/>
  <c r="FE41" i="6"/>
  <c r="ER41" i="6"/>
  <c r="FA41" i="6"/>
  <c r="EZ41" i="6"/>
  <c r="DP41" i="6"/>
  <c r="FH41" i="6"/>
  <c r="DX41" i="6"/>
  <c r="EM41" i="6"/>
  <c r="FB41" i="6"/>
  <c r="FE39" i="6"/>
  <c r="EI39" i="6"/>
  <c r="DX39" i="6"/>
  <c r="ER39" i="6"/>
  <c r="EO39" i="6"/>
  <c r="FG39" i="6"/>
  <c r="DT39" i="6"/>
  <c r="FH39" i="6"/>
  <c r="EK39" i="6"/>
  <c r="DM39" i="6"/>
  <c r="EZ39" i="6"/>
  <c r="DW39" i="6"/>
  <c r="FC39" i="6"/>
  <c r="EB39" i="6"/>
  <c r="EE39" i="6"/>
  <c r="EW39" i="6"/>
  <c r="DQ39" i="6"/>
  <c r="EJ39" i="6"/>
  <c r="ED39" i="6"/>
  <c r="DR39" i="6"/>
  <c r="DP39" i="6"/>
  <c r="EU39" i="6"/>
  <c r="DV39" i="6"/>
  <c r="DS39" i="6"/>
  <c r="DU39" i="6"/>
  <c r="EM39" i="6"/>
  <c r="DY39" i="6"/>
  <c r="DN39" i="6"/>
  <c r="EC39" i="6"/>
  <c r="EF39" i="6"/>
  <c r="FD39" i="6"/>
  <c r="EV39" i="6"/>
  <c r="FF39" i="6"/>
  <c r="EN39" i="6"/>
  <c r="EQ39" i="6"/>
  <c r="DZ39" i="6"/>
  <c r="EG39" i="6"/>
  <c r="FJ39" i="6"/>
  <c r="EX39" i="6"/>
  <c r="EY39" i="6"/>
  <c r="FA39" i="6"/>
  <c r="FB39" i="6"/>
  <c r="EP39" i="6"/>
  <c r="FI39" i="6"/>
  <c r="EL39" i="6"/>
  <c r="EA39" i="6"/>
  <c r="DO39" i="6"/>
  <c r="ET39" i="6"/>
  <c r="EH39" i="6"/>
  <c r="ES39" i="6"/>
  <c r="DL28" i="6"/>
  <c r="DL33" i="6"/>
  <c r="DL29" i="6"/>
  <c r="E19" i="19"/>
  <c r="I42" i="13"/>
  <c r="F42" i="13"/>
  <c r="B47" i="13"/>
  <c r="H47" i="13"/>
  <c r="G47" i="13"/>
  <c r="E47" i="13"/>
  <c r="L68" i="6"/>
  <c r="E68" i="6"/>
  <c r="H45" i="13" s="1"/>
  <c r="B21" i="19"/>
  <c r="C20" i="19"/>
  <c r="D20" i="19" s="1"/>
  <c r="K46" i="6" l="1"/>
  <c r="L46" i="6" s="1"/>
  <c r="K50" i="6"/>
  <c r="L50" i="6" s="1"/>
  <c r="K49" i="6"/>
  <c r="L49" i="6" s="1"/>
  <c r="K48" i="6"/>
  <c r="L48" i="6" s="1"/>
  <c r="K47" i="6"/>
  <c r="L47" i="6" s="1"/>
  <c r="EC48" i="6"/>
  <c r="E55" i="13"/>
  <c r="F55" i="13" s="1"/>
  <c r="E54" i="13"/>
  <c r="F54" i="13" s="1"/>
  <c r="H40" i="13"/>
  <c r="DL34" i="6"/>
  <c r="K70" i="6"/>
  <c r="E70" i="6" s="1"/>
  <c r="A43" i="18"/>
  <c r="L69" i="6"/>
  <c r="J42" i="18"/>
  <c r="DL36" i="6"/>
  <c r="DL32" i="6"/>
  <c r="E69" i="6"/>
  <c r="H52" i="13" s="1"/>
  <c r="DL35" i="6"/>
  <c r="P18" i="16"/>
  <c r="E20" i="19"/>
  <c r="FD44" i="6"/>
  <c r="EC44" i="6"/>
  <c r="EG44" i="6"/>
  <c r="DV44" i="6"/>
  <c r="EK44" i="6"/>
  <c r="ED44" i="6"/>
  <c r="ES44" i="6"/>
  <c r="EJ44" i="6"/>
  <c r="EX44" i="6"/>
  <c r="EP44" i="6"/>
  <c r="FF44" i="6"/>
  <c r="EW44" i="6"/>
  <c r="FJ44" i="6"/>
  <c r="ER44" i="6"/>
  <c r="FI44" i="6"/>
  <c r="DM44" i="6"/>
  <c r="EB44" i="6"/>
  <c r="EH44" i="6"/>
  <c r="EL44" i="6"/>
  <c r="FE44" i="6"/>
  <c r="DR44" i="6"/>
  <c r="EO44" i="6"/>
  <c r="ET44" i="6"/>
  <c r="EZ44" i="6"/>
  <c r="EA44" i="6"/>
  <c r="DP44" i="6"/>
  <c r="FC44" i="6"/>
  <c r="DN44" i="6"/>
  <c r="DT44" i="6"/>
  <c r="EI44" i="6"/>
  <c r="DX44" i="6"/>
  <c r="DS44" i="6"/>
  <c r="FA44" i="6"/>
  <c r="DU44" i="6"/>
  <c r="EQ44" i="6"/>
  <c r="DO44" i="6"/>
  <c r="EF44" i="6"/>
  <c r="DQ44" i="6"/>
  <c r="FH44" i="6"/>
  <c r="EY44" i="6"/>
  <c r="DW44" i="6"/>
  <c r="EN44" i="6"/>
  <c r="FB44" i="6"/>
  <c r="DZ44" i="6"/>
  <c r="FG44" i="6"/>
  <c r="EE44" i="6"/>
  <c r="EV44" i="6"/>
  <c r="DY44" i="6"/>
  <c r="EM44" i="6"/>
  <c r="EU44" i="6"/>
  <c r="DL40" i="6"/>
  <c r="DU43" i="6"/>
  <c r="EQ43" i="6"/>
  <c r="DZ43" i="6"/>
  <c r="DN43" i="6"/>
  <c r="DP43" i="6"/>
  <c r="DM43" i="6"/>
  <c r="DT43" i="6"/>
  <c r="EA43" i="6"/>
  <c r="FJ43" i="6"/>
  <c r="ER43" i="6"/>
  <c r="EN43" i="6"/>
  <c r="EK43" i="6"/>
  <c r="EU43" i="6"/>
  <c r="EG43" i="6"/>
  <c r="FH43" i="6"/>
  <c r="EX43" i="6"/>
  <c r="EL43" i="6"/>
  <c r="FC43" i="6"/>
  <c r="EZ43" i="6"/>
  <c r="EV43" i="6"/>
  <c r="EF43" i="6"/>
  <c r="FE43" i="6"/>
  <c r="DR43" i="6"/>
  <c r="EO43" i="6"/>
  <c r="DX43" i="6"/>
  <c r="FG43" i="6"/>
  <c r="FB43" i="6"/>
  <c r="EC43" i="6"/>
  <c r="FI43" i="6"/>
  <c r="EY43" i="6"/>
  <c r="ET43" i="6"/>
  <c r="FA43" i="6"/>
  <c r="EJ43" i="6"/>
  <c r="DQ43" i="6"/>
  <c r="ES43" i="6"/>
  <c r="EI43" i="6"/>
  <c r="ED43" i="6"/>
  <c r="EB43" i="6"/>
  <c r="DW43" i="6"/>
  <c r="DS43" i="6"/>
  <c r="DV43" i="6"/>
  <c r="DO43" i="6"/>
  <c r="EH43" i="6"/>
  <c r="FF43" i="6"/>
  <c r="FD43" i="6"/>
  <c r="EM43" i="6"/>
  <c r="EW43" i="6"/>
  <c r="EP43" i="6"/>
  <c r="EE43" i="6"/>
  <c r="DY43" i="6"/>
  <c r="FH46" i="6"/>
  <c r="EI46" i="6"/>
  <c r="EM46" i="6"/>
  <c r="EX46" i="6"/>
  <c r="EK46" i="6"/>
  <c r="DX46" i="6"/>
  <c r="FE46" i="6"/>
  <c r="EA46" i="6"/>
  <c r="EQ46" i="6"/>
  <c r="DW46" i="6"/>
  <c r="ES46" i="6"/>
  <c r="EF46" i="6"/>
  <c r="FG46" i="6"/>
  <c r="DS46" i="6"/>
  <c r="FC46" i="6"/>
  <c r="DO46" i="6"/>
  <c r="EE46" i="6"/>
  <c r="EP46" i="6"/>
  <c r="DZ46" i="6"/>
  <c r="ED46" i="6"/>
  <c r="DN46" i="6"/>
  <c r="EU46" i="6"/>
  <c r="FF46" i="6"/>
  <c r="FJ46" i="6"/>
  <c r="ET46" i="6"/>
  <c r="DV46" i="6"/>
  <c r="DM46" i="6"/>
  <c r="EG46" i="6"/>
  <c r="ER46" i="6"/>
  <c r="EV46" i="6"/>
  <c r="EZ46" i="6"/>
  <c r="FD46" i="6"/>
  <c r="EL46" i="6"/>
  <c r="DR46" i="6"/>
  <c r="DY46" i="6"/>
  <c r="EH46" i="6"/>
  <c r="DQ46" i="6"/>
  <c r="DU46" i="6"/>
  <c r="FB46" i="6"/>
  <c r="EC46" i="6"/>
  <c r="EO46" i="6"/>
  <c r="DT46" i="6"/>
  <c r="EY46" i="6"/>
  <c r="FA46" i="6"/>
  <c r="DP46" i="6"/>
  <c r="EW46" i="6"/>
  <c r="FI46" i="6"/>
  <c r="EB46" i="6"/>
  <c r="EJ46" i="6"/>
  <c r="EN46" i="6"/>
  <c r="ER47" i="6"/>
  <c r="DT47" i="6"/>
  <c r="EW47" i="6"/>
  <c r="EU47" i="6"/>
  <c r="EL47" i="6"/>
  <c r="EC47" i="6"/>
  <c r="DR47" i="6"/>
  <c r="EO47" i="6"/>
  <c r="EM47" i="6"/>
  <c r="ED47" i="6"/>
  <c r="DU47" i="6"/>
  <c r="EV47" i="6"/>
  <c r="EA47" i="6"/>
  <c r="FH47" i="6"/>
  <c r="FG47" i="6"/>
  <c r="EI47" i="6"/>
  <c r="DS47" i="6"/>
  <c r="DQ47" i="6"/>
  <c r="DO47" i="6"/>
  <c r="FI47" i="6"/>
  <c r="EX47" i="6"/>
  <c r="DX47" i="6"/>
  <c r="EB47" i="6"/>
  <c r="DP47" i="6"/>
  <c r="FD47" i="6"/>
  <c r="FJ47" i="6"/>
  <c r="FA47" i="6"/>
  <c r="EP47" i="6"/>
  <c r="EZ47" i="6"/>
  <c r="DW47" i="6"/>
  <c r="FF47" i="6"/>
  <c r="EQ47" i="6"/>
  <c r="FB47" i="6"/>
  <c r="EH47" i="6"/>
  <c r="DN47" i="6"/>
  <c r="EY47" i="6"/>
  <c r="FE47" i="6"/>
  <c r="ET47" i="6"/>
  <c r="DZ47" i="6"/>
  <c r="EG47" i="6"/>
  <c r="DV47" i="6"/>
  <c r="EF47" i="6"/>
  <c r="EJ47" i="6"/>
  <c r="DY47" i="6"/>
  <c r="EN47" i="6"/>
  <c r="ES47" i="6"/>
  <c r="FC47" i="6"/>
  <c r="EK47" i="6"/>
  <c r="EE47" i="6"/>
  <c r="DM47" i="6"/>
  <c r="EG48" i="6"/>
  <c r="ET48" i="6"/>
  <c r="DR48" i="6"/>
  <c r="EW48" i="6"/>
  <c r="FD48" i="6"/>
  <c r="EX48" i="6"/>
  <c r="DL39" i="6"/>
  <c r="EX49" i="6"/>
  <c r="FG49" i="6"/>
  <c r="DQ49" i="6"/>
  <c r="EL49" i="6"/>
  <c r="EZ49" i="6"/>
  <c r="EM49" i="6"/>
  <c r="EA49" i="6"/>
  <c r="DP49" i="6"/>
  <c r="FA49" i="6"/>
  <c r="DU49" i="6"/>
  <c r="EH49" i="6"/>
  <c r="FB49" i="6"/>
  <c r="DM49" i="6"/>
  <c r="FH49" i="6"/>
  <c r="EU49" i="6"/>
  <c r="EG49" i="6"/>
  <c r="DR49" i="6"/>
  <c r="EW49" i="6"/>
  <c r="FJ49" i="6"/>
  <c r="FF49" i="6"/>
  <c r="EO49" i="6"/>
  <c r="ES49" i="6"/>
  <c r="DZ49" i="6"/>
  <c r="FE49" i="6"/>
  <c r="FI49" i="6"/>
  <c r="DT49" i="6"/>
  <c r="ED49" i="6"/>
  <c r="EB49" i="6"/>
  <c r="DO49" i="6"/>
  <c r="EV49" i="6"/>
  <c r="EP49" i="6"/>
  <c r="DN49" i="6"/>
  <c r="EJ49" i="6"/>
  <c r="EF49" i="6"/>
  <c r="ER49" i="6"/>
  <c r="DS49" i="6"/>
  <c r="EI49" i="6"/>
  <c r="EK49" i="6"/>
  <c r="DV49" i="6"/>
  <c r="EN49" i="6"/>
  <c r="FC49" i="6"/>
  <c r="EY49" i="6"/>
  <c r="DW49" i="6"/>
  <c r="FD49" i="6"/>
  <c r="EQ49" i="6"/>
  <c r="DY49" i="6"/>
  <c r="EE49" i="6"/>
  <c r="ET49" i="6"/>
  <c r="EC49" i="6"/>
  <c r="DX49" i="6"/>
  <c r="DL41" i="6"/>
  <c r="DL38" i="6"/>
  <c r="F47" i="13"/>
  <c r="I47" i="13"/>
  <c r="B49" i="13"/>
  <c r="H49" i="13"/>
  <c r="G49" i="13"/>
  <c r="E49" i="13"/>
  <c r="B22" i="19"/>
  <c r="C21" i="19"/>
  <c r="D21" i="19" s="1"/>
  <c r="K57" i="6" l="1"/>
  <c r="L57" i="6" s="1"/>
  <c r="K56" i="6"/>
  <c r="L56" i="6" s="1"/>
  <c r="K53" i="6"/>
  <c r="L53" i="6" s="1"/>
  <c r="K61" i="6"/>
  <c r="L61" i="6" s="1"/>
  <c r="K60" i="6"/>
  <c r="L60" i="6" s="1"/>
  <c r="K59" i="6"/>
  <c r="L59" i="6" s="1"/>
  <c r="K55" i="6"/>
  <c r="L55" i="6" s="1"/>
  <c r="K58" i="6"/>
  <c r="L58" i="6" s="1"/>
  <c r="L70" i="6"/>
  <c r="C34" i="8"/>
  <c r="E59" i="13"/>
  <c r="F59" i="13" s="1"/>
  <c r="E60" i="13"/>
  <c r="F60" i="13" s="1"/>
  <c r="E61" i="13"/>
  <c r="F61" i="13" s="1"/>
  <c r="H66" i="13"/>
  <c r="H56" i="13"/>
  <c r="C35" i="8"/>
  <c r="C38" i="8"/>
  <c r="C39" i="10"/>
  <c r="C40" i="8"/>
  <c r="C36" i="8"/>
  <c r="C38" i="10"/>
  <c r="H46" i="13"/>
  <c r="E57" i="13"/>
  <c r="F57" i="13" s="1"/>
  <c r="H57" i="13"/>
  <c r="ES48" i="6"/>
  <c r="FI48" i="6"/>
  <c r="DN48" i="6"/>
  <c r="DU48" i="6"/>
  <c r="EK48" i="6"/>
  <c r="FB48" i="6"/>
  <c r="EB48" i="6"/>
  <c r="EL48" i="6"/>
  <c r="DT48" i="6"/>
  <c r="DX48" i="6"/>
  <c r="EI48" i="6"/>
  <c r="DY48" i="6"/>
  <c r="EF48" i="6"/>
  <c r="FA48" i="6"/>
  <c r="FF48" i="6"/>
  <c r="FE48" i="6"/>
  <c r="DM48" i="6"/>
  <c r="EZ48" i="6"/>
  <c r="DP48" i="6"/>
  <c r="EV48" i="6"/>
  <c r="EE48" i="6"/>
  <c r="FJ48" i="6"/>
  <c r="EO48" i="6"/>
  <c r="FC48" i="6"/>
  <c r="ED48" i="6"/>
  <c r="DW48" i="6"/>
  <c r="FH48" i="6"/>
  <c r="EN48" i="6"/>
  <c r="EU48" i="6"/>
  <c r="EA48" i="6"/>
  <c r="DO48" i="6"/>
  <c r="EP48" i="6"/>
  <c r="DQ48" i="6"/>
  <c r="DZ48" i="6"/>
  <c r="DS48" i="6"/>
  <c r="ER48" i="6"/>
  <c r="EH48" i="6"/>
  <c r="FG48" i="6"/>
  <c r="EM48" i="6"/>
  <c r="EQ48" i="6"/>
  <c r="EJ48" i="6"/>
  <c r="DV48" i="6"/>
  <c r="EY48" i="6"/>
  <c r="C1" i="8"/>
  <c r="K71" i="6"/>
  <c r="L71" i="6" s="1"/>
  <c r="C42" i="10"/>
  <c r="C36" i="10"/>
  <c r="C40" i="10"/>
  <c r="C43" i="10"/>
  <c r="C35" i="10"/>
  <c r="C39" i="8"/>
  <c r="C41" i="10"/>
  <c r="C34" i="10"/>
  <c r="C37" i="8"/>
  <c r="C1" i="10"/>
  <c r="C37" i="10"/>
  <c r="C42" i="8"/>
  <c r="J43" i="18"/>
  <c r="C43" i="8"/>
  <c r="C41" i="8"/>
  <c r="E19" i="13"/>
  <c r="F19" i="13" s="1"/>
  <c r="P19" i="16"/>
  <c r="E21" i="19"/>
  <c r="FC50" i="6"/>
  <c r="EH50" i="6"/>
  <c r="DU50" i="6"/>
  <c r="EB50" i="6"/>
  <c r="DX50" i="6"/>
  <c r="EV50" i="6"/>
  <c r="FB50" i="6"/>
  <c r="DW50" i="6"/>
  <c r="FF50" i="6"/>
  <c r="FJ50" i="6"/>
  <c r="EU50" i="6"/>
  <c r="DR50" i="6"/>
  <c r="EY50" i="6"/>
  <c r="EF50" i="6"/>
  <c r="DV50" i="6"/>
  <c r="EJ50" i="6"/>
  <c r="ET50" i="6"/>
  <c r="EI50" i="6"/>
  <c r="EC50" i="6"/>
  <c r="EO50" i="6"/>
  <c r="FE50" i="6"/>
  <c r="ES50" i="6"/>
  <c r="ED50" i="6"/>
  <c r="EW50" i="6"/>
  <c r="EA50" i="6"/>
  <c r="DP50" i="6"/>
  <c r="DY50" i="6"/>
  <c r="EL50" i="6"/>
  <c r="EN50" i="6"/>
  <c r="DT50" i="6"/>
  <c r="DS50" i="6"/>
  <c r="FH50" i="6"/>
  <c r="EM50" i="6"/>
  <c r="EP50" i="6"/>
  <c r="DN50" i="6"/>
  <c r="DZ50" i="6"/>
  <c r="EX50" i="6"/>
  <c r="EZ50" i="6"/>
  <c r="FD50" i="6"/>
  <c r="ER50" i="6"/>
  <c r="FG50" i="6"/>
  <c r="EQ50" i="6"/>
  <c r="DM50" i="6"/>
  <c r="EG50" i="6"/>
  <c r="FA50" i="6"/>
  <c r="EE50" i="6"/>
  <c r="FI50" i="6"/>
  <c r="DO50" i="6"/>
  <c r="DQ50" i="6"/>
  <c r="EK50" i="6"/>
  <c r="P20" i="16"/>
  <c r="E46" i="13"/>
  <c r="F46" i="13" s="1"/>
  <c r="E23" i="13"/>
  <c r="F23" i="13" s="1"/>
  <c r="DL49" i="6"/>
  <c r="FH53" i="6"/>
  <c r="DY53" i="6"/>
  <c r="ES53" i="6"/>
  <c r="EU53" i="6"/>
  <c r="FD53" i="6"/>
  <c r="DT53" i="6"/>
  <c r="EH53" i="6"/>
  <c r="ED53" i="6"/>
  <c r="EO53" i="6"/>
  <c r="ET53" i="6"/>
  <c r="EY53" i="6"/>
  <c r="FE53" i="6"/>
  <c r="EG53" i="6"/>
  <c r="DS53" i="6"/>
  <c r="EP53" i="6"/>
  <c r="FB53" i="6"/>
  <c r="DQ53" i="6"/>
  <c r="EQ53" i="6"/>
  <c r="DV53" i="6"/>
  <c r="FF53" i="6"/>
  <c r="FG53" i="6"/>
  <c r="EI53" i="6"/>
  <c r="DR53" i="6"/>
  <c r="EW53" i="6"/>
  <c r="EA53" i="6"/>
  <c r="DU53" i="6"/>
  <c r="DW53" i="6"/>
  <c r="EF53" i="6"/>
  <c r="EL53" i="6"/>
  <c r="EX53" i="6"/>
  <c r="DN53" i="6"/>
  <c r="DZ53" i="6"/>
  <c r="EK53" i="6"/>
  <c r="EM53" i="6"/>
  <c r="EV53" i="6"/>
  <c r="FA53" i="6"/>
  <c r="FC53" i="6"/>
  <c r="EB53" i="6"/>
  <c r="FI53" i="6"/>
  <c r="ER53" i="6"/>
  <c r="EJ53" i="6"/>
  <c r="FJ53" i="6"/>
  <c r="DP53" i="6"/>
  <c r="DO53" i="6"/>
  <c r="EZ53" i="6"/>
  <c r="DM53" i="6"/>
  <c r="DX53" i="6"/>
  <c r="EE53" i="6"/>
  <c r="EN53" i="6"/>
  <c r="EC53" i="6"/>
  <c r="E21" i="13"/>
  <c r="F21" i="13" s="1"/>
  <c r="DL44" i="6"/>
  <c r="EP57" i="6"/>
  <c r="FD57" i="6"/>
  <c r="DZ57" i="6"/>
  <c r="DR57" i="6"/>
  <c r="DM57" i="6"/>
  <c r="ET57" i="6"/>
  <c r="EE57" i="6"/>
  <c r="FA57" i="6"/>
  <c r="FE57" i="6"/>
  <c r="EN57" i="6"/>
  <c r="DW57" i="6"/>
  <c r="EX57" i="6"/>
  <c r="EC57" i="6"/>
  <c r="FJ57" i="6"/>
  <c r="EU57" i="6"/>
  <c r="ES57" i="6"/>
  <c r="FC57" i="6"/>
  <c r="FI57" i="6"/>
  <c r="EL57" i="6"/>
  <c r="DV57" i="6"/>
  <c r="FF57" i="6"/>
  <c r="FB57" i="6"/>
  <c r="EG57" i="6"/>
  <c r="EQ57" i="6"/>
  <c r="EZ57" i="6"/>
  <c r="DP57" i="6"/>
  <c r="DT57" i="6"/>
  <c r="DS57" i="6"/>
  <c r="EB57" i="6"/>
  <c r="EJ57" i="6"/>
  <c r="ER57" i="6"/>
  <c r="DN57" i="6"/>
  <c r="EI57" i="6"/>
  <c r="EH57" i="6"/>
  <c r="ED57" i="6"/>
  <c r="DQ57" i="6"/>
  <c r="EA57" i="6"/>
  <c r="EM57" i="6"/>
  <c r="DO57" i="6"/>
  <c r="DY57" i="6"/>
  <c r="DU57" i="6"/>
  <c r="EO57" i="6"/>
  <c r="EY57" i="6"/>
  <c r="FH57" i="6"/>
  <c r="DX57" i="6"/>
  <c r="EK57" i="6"/>
  <c r="EF57" i="6"/>
  <c r="FG57" i="6"/>
  <c r="EV57" i="6"/>
  <c r="EW57" i="6"/>
  <c r="E38" i="13"/>
  <c r="F38" i="13" s="1"/>
  <c r="DL47" i="6"/>
  <c r="E28" i="13"/>
  <c r="F28" i="13" s="1"/>
  <c r="DR55" i="6"/>
  <c r="EI55" i="6"/>
  <c r="FJ55" i="6"/>
  <c r="EP55" i="6"/>
  <c r="EW55" i="6"/>
  <c r="ET55" i="6"/>
  <c r="O51" i="13"/>
  <c r="DL43" i="6"/>
  <c r="FA56" i="6"/>
  <c r="DP56" i="6"/>
  <c r="FF56" i="6"/>
  <c r="DQ56" i="6"/>
  <c r="DU56" i="6"/>
  <c r="FG56" i="6"/>
  <c r="EM56" i="6"/>
  <c r="ED56" i="6"/>
  <c r="DT56" i="6"/>
  <c r="DX56" i="6"/>
  <c r="EG56" i="6"/>
  <c r="E34" i="13"/>
  <c r="F34" i="13" s="1"/>
  <c r="DM56" i="6"/>
  <c r="EN56" i="6"/>
  <c r="FD56" i="6"/>
  <c r="DS56" i="6"/>
  <c r="FB56" i="6"/>
  <c r="ER56" i="6"/>
  <c r="EC56" i="6"/>
  <c r="EX56" i="6"/>
  <c r="DW56" i="6"/>
  <c r="EZ56" i="6"/>
  <c r="EY56" i="6"/>
  <c r="DO56" i="6"/>
  <c r="EJ56" i="6"/>
  <c r="EW56" i="6"/>
  <c r="EQ56" i="6"/>
  <c r="EB56" i="6"/>
  <c r="DY56" i="6"/>
  <c r="EA56" i="6"/>
  <c r="EL56" i="6"/>
  <c r="EO56" i="6"/>
  <c r="FJ56" i="6"/>
  <c r="EK56" i="6"/>
  <c r="ES56" i="6"/>
  <c r="EI56" i="6"/>
  <c r="EV56" i="6"/>
  <c r="ET56" i="6"/>
  <c r="FI56" i="6"/>
  <c r="FC56" i="6"/>
  <c r="DV56" i="6"/>
  <c r="FE56" i="6"/>
  <c r="DZ56" i="6"/>
  <c r="DR56" i="6"/>
  <c r="EU56" i="6"/>
  <c r="FH56" i="6"/>
  <c r="EP56" i="6"/>
  <c r="EE56" i="6"/>
  <c r="EF56" i="6"/>
  <c r="EH56" i="6"/>
  <c r="DN56" i="6"/>
  <c r="DL46" i="6"/>
  <c r="FJ58" i="6"/>
  <c r="E40" i="13"/>
  <c r="F40" i="13" s="1"/>
  <c r="F49" i="13"/>
  <c r="I49" i="13"/>
  <c r="B58" i="13"/>
  <c r="H58" i="13"/>
  <c r="G58" i="13"/>
  <c r="E58" i="13"/>
  <c r="C22" i="19"/>
  <c r="B23" i="19"/>
  <c r="E66" i="13" l="1"/>
  <c r="F66" i="13" s="1"/>
  <c r="E69" i="13"/>
  <c r="F69" i="13" s="1"/>
  <c r="E68" i="13"/>
  <c r="F68" i="13" s="1"/>
  <c r="ED58" i="6"/>
  <c r="FD58" i="6"/>
  <c r="DQ58" i="6"/>
  <c r="DT58" i="6"/>
  <c r="FG58" i="6"/>
  <c r="EA58" i="6"/>
  <c r="ER58" i="6"/>
  <c r="E70" i="13"/>
  <c r="F70" i="13" s="1"/>
  <c r="DM58" i="6"/>
  <c r="N65" i="6"/>
  <c r="EK58" i="6"/>
  <c r="EY58" i="6"/>
  <c r="EQ58" i="6"/>
  <c r="EL58" i="6"/>
  <c r="EP58" i="6"/>
  <c r="FA58" i="6"/>
  <c r="DV58" i="6"/>
  <c r="DY58" i="6"/>
  <c r="EG58" i="6"/>
  <c r="FB58" i="6"/>
  <c r="EO58" i="6"/>
  <c r="ET58" i="6"/>
  <c r="EX58" i="6"/>
  <c r="DP58" i="6"/>
  <c r="DN58" i="6"/>
  <c r="EC58" i="6"/>
  <c r="EF58" i="6"/>
  <c r="EB58" i="6"/>
  <c r="DZ58" i="6"/>
  <c r="EJ58" i="6"/>
  <c r="EI58" i="6"/>
  <c r="DX58" i="6"/>
  <c r="ES58" i="6"/>
  <c r="DU58" i="6"/>
  <c r="DW58" i="6"/>
  <c r="FF58" i="6"/>
  <c r="DS58" i="6"/>
  <c r="EH58" i="6"/>
  <c r="EE58" i="6"/>
  <c r="EV58" i="6"/>
  <c r="EW58" i="6"/>
  <c r="DR58" i="6"/>
  <c r="EZ58" i="6"/>
  <c r="DO58" i="6"/>
  <c r="FI58" i="6"/>
  <c r="EM58" i="6"/>
  <c r="FE58" i="6"/>
  <c r="EN58" i="6"/>
  <c r="FC58" i="6"/>
  <c r="EU58" i="6"/>
  <c r="FH58" i="6"/>
  <c r="E65" i="13"/>
  <c r="F65" i="13" s="1"/>
  <c r="E64" i="13"/>
  <c r="F64" i="13" s="1"/>
  <c r="E71" i="6"/>
  <c r="H62" i="13" s="1"/>
  <c r="E63" i="13"/>
  <c r="F63" i="13" s="1"/>
  <c r="DL48" i="6"/>
  <c r="P65" i="6"/>
  <c r="Q65" i="6"/>
  <c r="O31" i="13" s="1"/>
  <c r="P68" i="6"/>
  <c r="N45" i="13" s="1"/>
  <c r="P3" i="6"/>
  <c r="O3" i="6"/>
  <c r="O68" i="6"/>
  <c r="M45" i="13" s="1"/>
  <c r="O65" i="6"/>
  <c r="M31" i="13" s="1"/>
  <c r="P64" i="6"/>
  <c r="Q63" i="6"/>
  <c r="FI55" i="6"/>
  <c r="O62" i="6"/>
  <c r="N3" i="6"/>
  <c r="O64" i="6"/>
  <c r="O70" i="6"/>
  <c r="M56" i="13" s="1"/>
  <c r="EH55" i="6"/>
  <c r="FC55" i="6"/>
  <c r="DZ55" i="6"/>
  <c r="DX55" i="6"/>
  <c r="EV55" i="6"/>
  <c r="FE55" i="6"/>
  <c r="N67" i="6"/>
  <c r="L31" i="13" s="1"/>
  <c r="Q62" i="6"/>
  <c r="O19" i="13" s="1"/>
  <c r="E33" i="13"/>
  <c r="F33" i="13" s="1"/>
  <c r="N62" i="6"/>
  <c r="L19" i="13" s="1"/>
  <c r="Q68" i="6"/>
  <c r="DT55" i="6"/>
  <c r="FG55" i="6"/>
  <c r="EN55" i="6"/>
  <c r="FH55" i="6"/>
  <c r="DW55" i="6"/>
  <c r="DV55" i="6"/>
  <c r="FD55" i="6"/>
  <c r="N69" i="6"/>
  <c r="P67" i="6"/>
  <c r="EB55" i="6"/>
  <c r="FB55" i="6"/>
  <c r="EM55" i="6"/>
  <c r="O71" i="6"/>
  <c r="N64" i="6"/>
  <c r="DN55" i="6"/>
  <c r="DQ55" i="6"/>
  <c r="ER55" i="6"/>
  <c r="EF55" i="6"/>
  <c r="EO55" i="6"/>
  <c r="FA55" i="6"/>
  <c r="Q64" i="6"/>
  <c r="Q69" i="6"/>
  <c r="O67" i="6"/>
  <c r="M37" i="13" s="1"/>
  <c r="N68" i="6"/>
  <c r="E45" i="13"/>
  <c r="F45" i="13" s="1"/>
  <c r="DS55" i="6"/>
  <c r="EA55" i="6"/>
  <c r="ED55" i="6"/>
  <c r="N71" i="6"/>
  <c r="O69" i="6"/>
  <c r="M70" i="13" s="1"/>
  <c r="DU55" i="6"/>
  <c r="EQ55" i="6"/>
  <c r="DP55" i="6"/>
  <c r="DO55" i="6"/>
  <c r="FF55" i="6"/>
  <c r="EC55" i="6"/>
  <c r="Q66" i="6"/>
  <c r="Q67" i="6"/>
  <c r="O37" i="13" s="1"/>
  <c r="FH59" i="6"/>
  <c r="FG59" i="6"/>
  <c r="EC59" i="6"/>
  <c r="FB59" i="6"/>
  <c r="FD59" i="6"/>
  <c r="EG59" i="6"/>
  <c r="DM59" i="6"/>
  <c r="EE59" i="6"/>
  <c r="EO59" i="6"/>
  <c r="EU59" i="6"/>
  <c r="DS59" i="6"/>
  <c r="FA59" i="6"/>
  <c r="EW59" i="6"/>
  <c r="DR59" i="6"/>
  <c r="DT59" i="6"/>
  <c r="EB59" i="6"/>
  <c r="EI59" i="6"/>
  <c r="DW59" i="6"/>
  <c r="EY59" i="6"/>
  <c r="DN59" i="6"/>
  <c r="DP59" i="6"/>
  <c r="FE59" i="6"/>
  <c r="DZ59" i="6"/>
  <c r="EA59" i="6"/>
  <c r="FI59" i="6"/>
  <c r="ES59" i="6"/>
  <c r="DV59" i="6"/>
  <c r="DX59" i="6"/>
  <c r="EH59" i="6"/>
  <c r="EJ59" i="6"/>
  <c r="FC59" i="6"/>
  <c r="DU59" i="6"/>
  <c r="ED59" i="6"/>
  <c r="EF59" i="6"/>
  <c r="EP59" i="6"/>
  <c r="ER59" i="6"/>
  <c r="FJ59" i="6"/>
  <c r="DO59" i="6"/>
  <c r="EM59" i="6"/>
  <c r="EQ59" i="6"/>
  <c r="EL59" i="6"/>
  <c r="EN59" i="6"/>
  <c r="DQ59" i="6"/>
  <c r="EX59" i="6"/>
  <c r="EZ59" i="6"/>
  <c r="EK59" i="6"/>
  <c r="ET59" i="6"/>
  <c r="EV59" i="6"/>
  <c r="DY59" i="6"/>
  <c r="FF59" i="6"/>
  <c r="E52" i="13"/>
  <c r="F52" i="13" s="1"/>
  <c r="E31" i="13"/>
  <c r="F31" i="13" s="1"/>
  <c r="Q71" i="6"/>
  <c r="O62" i="13" s="1"/>
  <c r="P66" i="6"/>
  <c r="N65" i="13" s="1"/>
  <c r="EJ55" i="6"/>
  <c r="EE55" i="6"/>
  <c r="EZ55" i="6"/>
  <c r="EG55" i="6"/>
  <c r="EK55" i="6"/>
  <c r="EY55" i="6"/>
  <c r="N63" i="6"/>
  <c r="L64" i="13" s="1"/>
  <c r="P69" i="6"/>
  <c r="O66" i="6"/>
  <c r="Q70" i="6"/>
  <c r="FE60" i="6"/>
  <c r="EB60" i="6"/>
  <c r="ET60" i="6"/>
  <c r="DO60" i="6"/>
  <c r="EV60" i="6"/>
  <c r="DY60" i="6"/>
  <c r="EX60" i="6"/>
  <c r="DR60" i="6"/>
  <c r="DS60" i="6"/>
  <c r="FH60" i="6"/>
  <c r="DU60" i="6"/>
  <c r="FJ60" i="6"/>
  <c r="EE60" i="6"/>
  <c r="EO60" i="6"/>
  <c r="EM60" i="6"/>
  <c r="FD60" i="6"/>
  <c r="EP60" i="6"/>
  <c r="EH60" i="6"/>
  <c r="EA60" i="6"/>
  <c r="EC60" i="6"/>
  <c r="EW60" i="6"/>
  <c r="DZ60" i="6"/>
  <c r="EI60" i="6"/>
  <c r="EK60" i="6"/>
  <c r="DN60" i="6"/>
  <c r="EU60" i="6"/>
  <c r="DP60" i="6"/>
  <c r="DM60" i="6"/>
  <c r="FB60" i="6"/>
  <c r="EG60" i="6"/>
  <c r="EQ60" i="6"/>
  <c r="ES60" i="6"/>
  <c r="DV60" i="6"/>
  <c r="FC60" i="6"/>
  <c r="DX60" i="6"/>
  <c r="EY60" i="6"/>
  <c r="DT60" i="6"/>
  <c r="FA60" i="6"/>
  <c r="ED60" i="6"/>
  <c r="EF60" i="6"/>
  <c r="EN60" i="6"/>
  <c r="DW60" i="6"/>
  <c r="FF60" i="6"/>
  <c r="FG60" i="6"/>
  <c r="ER60" i="6"/>
  <c r="FI60" i="6"/>
  <c r="EL60" i="6"/>
  <c r="DQ60" i="6"/>
  <c r="EJ60" i="6"/>
  <c r="EZ60" i="6"/>
  <c r="E56" i="13"/>
  <c r="F56" i="13" s="1"/>
  <c r="P71" i="6"/>
  <c r="P62" i="6"/>
  <c r="Q3" i="6"/>
  <c r="EL55" i="6"/>
  <c r="ES55" i="6"/>
  <c r="DY55" i="6"/>
  <c r="EX55" i="6"/>
  <c r="DM55" i="6"/>
  <c r="EU55" i="6"/>
  <c r="P63" i="6"/>
  <c r="N64" i="13" s="1"/>
  <c r="N66" i="6"/>
  <c r="O63" i="6"/>
  <c r="M64" i="13" s="1"/>
  <c r="P70" i="6"/>
  <c r="N70" i="6"/>
  <c r="FJ61" i="6"/>
  <c r="DY61" i="6"/>
  <c r="EW61" i="6"/>
  <c r="EG61" i="6"/>
  <c r="DP61" i="6"/>
  <c r="DR61" i="6"/>
  <c r="FG61" i="6"/>
  <c r="EJ61" i="6"/>
  <c r="ET61" i="6"/>
  <c r="EU61" i="6"/>
  <c r="FC61" i="6"/>
  <c r="DW61" i="6"/>
  <c r="EF61" i="6"/>
  <c r="EH61" i="6"/>
  <c r="EZ61" i="6"/>
  <c r="ES61" i="6"/>
  <c r="EN61" i="6"/>
  <c r="EP61" i="6"/>
  <c r="DS61" i="6"/>
  <c r="FH61" i="6"/>
  <c r="DU61" i="6"/>
  <c r="DQ61" i="6"/>
  <c r="EV61" i="6"/>
  <c r="EX61" i="6"/>
  <c r="EA61" i="6"/>
  <c r="DN61" i="6"/>
  <c r="EL61" i="6"/>
  <c r="EO61" i="6"/>
  <c r="EE61" i="6"/>
  <c r="DO61" i="6"/>
  <c r="EM61" i="6"/>
  <c r="FD61" i="6"/>
  <c r="FF61" i="6"/>
  <c r="EI61" i="6"/>
  <c r="DV61" i="6"/>
  <c r="EB61" i="6"/>
  <c r="DZ61" i="6"/>
  <c r="ER61" i="6"/>
  <c r="FA61" i="6"/>
  <c r="EK61" i="6"/>
  <c r="FI61" i="6"/>
  <c r="EQ61" i="6"/>
  <c r="DT61" i="6"/>
  <c r="ED61" i="6"/>
  <c r="DX61" i="6"/>
  <c r="EC61" i="6"/>
  <c r="DM61" i="6"/>
  <c r="FE61" i="6"/>
  <c r="EY61" i="6"/>
  <c r="FB61" i="6"/>
  <c r="E62" i="13"/>
  <c r="F62" i="13" s="1"/>
  <c r="M69" i="13"/>
  <c r="O23" i="13"/>
  <c r="O64" i="13"/>
  <c r="N31" i="13"/>
  <c r="DL50" i="6"/>
  <c r="P21" i="16"/>
  <c r="M50" i="13"/>
  <c r="N50" i="13"/>
  <c r="L52" i="13"/>
  <c r="O50" i="13"/>
  <c r="L50" i="13"/>
  <c r="N51" i="13"/>
  <c r="L51" i="13"/>
  <c r="DL53" i="6"/>
  <c r="DL56" i="6"/>
  <c r="DL57" i="6"/>
  <c r="M51" i="13"/>
  <c r="O66" i="13"/>
  <c r="B67" i="13"/>
  <c r="N66" i="13"/>
  <c r="M66" i="13"/>
  <c r="L66" i="13"/>
  <c r="H67" i="13"/>
  <c r="G67" i="13"/>
  <c r="E67" i="13"/>
  <c r="I58" i="13"/>
  <c r="F58" i="13"/>
  <c r="B24" i="19"/>
  <c r="C23" i="19"/>
  <c r="D22" i="19"/>
  <c r="E22" i="19" s="1"/>
  <c r="P22" i="16" l="1"/>
  <c r="DL58" i="6"/>
  <c r="I65" i="6"/>
  <c r="M52" i="13"/>
  <c r="M19" i="13"/>
  <c r="J64" i="13"/>
  <c r="L33" i="13"/>
  <c r="L65" i="13"/>
  <c r="N70" i="13"/>
  <c r="N63" i="13"/>
  <c r="N61" i="13"/>
  <c r="N62" i="13"/>
  <c r="M63" i="13"/>
  <c r="M61" i="13"/>
  <c r="N69" i="13"/>
  <c r="L69" i="13"/>
  <c r="L70" i="13"/>
  <c r="O69" i="13"/>
  <c r="L63" i="13"/>
  <c r="L61" i="13"/>
  <c r="O70" i="13"/>
  <c r="M33" i="13"/>
  <c r="M65" i="13"/>
  <c r="O33" i="13"/>
  <c r="O65" i="13"/>
  <c r="L62" i="13"/>
  <c r="M62" i="13"/>
  <c r="O63" i="13"/>
  <c r="O61" i="13"/>
  <c r="N33" i="13"/>
  <c r="I68" i="6"/>
  <c r="O52" i="13"/>
  <c r="O45" i="13"/>
  <c r="L27" i="13"/>
  <c r="J42" i="13" s="1"/>
  <c r="L37" i="13"/>
  <c r="M27" i="13"/>
  <c r="N37" i="13"/>
  <c r="N27" i="13"/>
  <c r="O27" i="13"/>
  <c r="H23" i="13"/>
  <c r="H63" i="13"/>
  <c r="I64" i="6"/>
  <c r="I67" i="6"/>
  <c r="L23" i="13"/>
  <c r="L56" i="13"/>
  <c r="N23" i="13"/>
  <c r="I3" i="6"/>
  <c r="O56" i="13"/>
  <c r="M23" i="13"/>
  <c r="I69" i="6"/>
  <c r="N52" i="13"/>
  <c r="I66" i="6"/>
  <c r="I63" i="6"/>
  <c r="I71" i="6"/>
  <c r="B16" i="6"/>
  <c r="L45" i="13"/>
  <c r="J57" i="13" s="1"/>
  <c r="N56" i="13"/>
  <c r="N19" i="13"/>
  <c r="J21" i="13" s="1"/>
  <c r="DL55" i="6"/>
  <c r="I62" i="6"/>
  <c r="I70" i="6"/>
  <c r="DL59" i="6"/>
  <c r="DL60" i="6"/>
  <c r="DL61" i="6"/>
  <c r="J31" i="13"/>
  <c r="J47" i="13"/>
  <c r="J49" i="13"/>
  <c r="J58" i="13"/>
  <c r="J35" i="13"/>
  <c r="J25" i="13"/>
  <c r="J38" i="13"/>
  <c r="F67" i="13"/>
  <c r="I67" i="13"/>
  <c r="E27" i="13"/>
  <c r="O67" i="13"/>
  <c r="B27" i="13"/>
  <c r="N67" i="13"/>
  <c r="M67" i="13"/>
  <c r="L67" i="13"/>
  <c r="H27" i="13"/>
  <c r="G27" i="13"/>
  <c r="D23" i="19"/>
  <c r="E23" i="19" s="1"/>
  <c r="C24" i="19"/>
  <c r="B25" i="19"/>
  <c r="C25" i="19" s="1"/>
  <c r="J70" i="13" l="1"/>
  <c r="J56" i="13"/>
  <c r="AU47" i="8"/>
  <c r="AU46" i="8" s="1"/>
  <c r="F24" i="19" s="1"/>
  <c r="P23" i="16"/>
  <c r="G49" i="8"/>
  <c r="O49" i="10"/>
  <c r="O48" i="10" s="1"/>
  <c r="G16" i="16" s="1"/>
  <c r="J63" i="13"/>
  <c r="J62" i="13"/>
  <c r="J67" i="13"/>
  <c r="J61" i="13"/>
  <c r="J69" i="13"/>
  <c r="J65" i="13"/>
  <c r="J19" i="13"/>
  <c r="J33" i="13"/>
  <c r="J34" i="13"/>
  <c r="AQ47" i="8"/>
  <c r="AQ46" i="8" s="1"/>
  <c r="F23" i="19" s="1"/>
  <c r="W47" i="8"/>
  <c r="W46" i="8" s="1"/>
  <c r="F18" i="19" s="1"/>
  <c r="J66" i="13"/>
  <c r="S47" i="8"/>
  <c r="S46" i="8" s="1"/>
  <c r="F17" i="19" s="1"/>
  <c r="AE49" i="10"/>
  <c r="E20" i="16" s="1"/>
  <c r="J28" i="13"/>
  <c r="K49" i="10"/>
  <c r="E15" i="16" s="1"/>
  <c r="AM47" i="8"/>
  <c r="AM46" i="8" s="1"/>
  <c r="F22" i="19" s="1"/>
  <c r="G51" i="10"/>
  <c r="G50" i="10" s="1"/>
  <c r="AA28" i="10" s="1"/>
  <c r="DZ20" i="6" s="1"/>
  <c r="AY47" i="8"/>
  <c r="AY46" i="8" s="1"/>
  <c r="F25" i="19" s="1"/>
  <c r="O47" i="8"/>
  <c r="O46" i="8" s="1"/>
  <c r="F16" i="19" s="1"/>
  <c r="G47" i="8"/>
  <c r="G46" i="8" s="1"/>
  <c r="F14" i="19" s="1"/>
  <c r="G14" i="19" s="1"/>
  <c r="K47" i="8"/>
  <c r="K46" i="8" s="1"/>
  <c r="F15" i="19" s="1"/>
  <c r="AQ49" i="10"/>
  <c r="E23" i="16" s="1"/>
  <c r="AA47" i="8"/>
  <c r="AA46" i="8" s="1"/>
  <c r="F19" i="19" s="1"/>
  <c r="G49" i="10"/>
  <c r="E14" i="16" s="1"/>
  <c r="F14" i="16" s="1"/>
  <c r="F39" i="16" s="1"/>
  <c r="AY49" i="10"/>
  <c r="E25" i="16" s="1"/>
  <c r="AI47" i="8"/>
  <c r="AI46" i="8" s="1"/>
  <c r="F21" i="19" s="1"/>
  <c r="AU49" i="10"/>
  <c r="E24" i="16" s="1"/>
  <c r="AE47" i="8"/>
  <c r="AE46" i="8" s="1"/>
  <c r="F20" i="19" s="1"/>
  <c r="W49" i="10"/>
  <c r="E18" i="16" s="1"/>
  <c r="AI49" i="10"/>
  <c r="E21" i="16" s="1"/>
  <c r="AA49" i="10"/>
  <c r="E19" i="16" s="1"/>
  <c r="AM49" i="10"/>
  <c r="E22" i="16" s="1"/>
  <c r="M10" i="16"/>
  <c r="S49" i="10"/>
  <c r="E17" i="16" s="1"/>
  <c r="J45" i="13"/>
  <c r="J40" i="13"/>
  <c r="G37" i="13"/>
  <c r="E37" i="13"/>
  <c r="B37" i="13"/>
  <c r="O68" i="13"/>
  <c r="N68" i="13"/>
  <c r="M68" i="13"/>
  <c r="L68" i="13"/>
  <c r="H37" i="13"/>
  <c r="J27" i="13"/>
  <c r="F27" i="13"/>
  <c r="I27" i="13"/>
  <c r="G48" i="8"/>
  <c r="D25" i="19"/>
  <c r="D24" i="19"/>
  <c r="E24" i="19" s="1"/>
  <c r="C37" i="16"/>
  <c r="C26" i="16"/>
  <c r="C30" i="16"/>
  <c r="C19" i="16"/>
  <c r="C15" i="16"/>
  <c r="C28" i="16"/>
  <c r="C16" i="16"/>
  <c r="C20" i="16"/>
  <c r="C23" i="16"/>
  <c r="C22" i="16"/>
  <c r="C29" i="16"/>
  <c r="C14" i="16"/>
  <c r="C21" i="16"/>
  <c r="C32" i="16"/>
  <c r="C27" i="16"/>
  <c r="C18" i="16"/>
  <c r="C35" i="16"/>
  <c r="C34" i="16"/>
  <c r="C36" i="16"/>
  <c r="C31" i="16"/>
  <c r="C24" i="16"/>
  <c r="C17" i="16"/>
  <c r="C1" i="16"/>
  <c r="C25" i="16"/>
  <c r="C33" i="16"/>
  <c r="AE48" i="10" l="1"/>
  <c r="G20" i="16" s="1"/>
  <c r="E16" i="16"/>
  <c r="I34" i="16"/>
  <c r="I25" i="16"/>
  <c r="I36" i="16"/>
  <c r="I29" i="16"/>
  <c r="I33" i="16"/>
  <c r="I35" i="16"/>
  <c r="I27" i="16"/>
  <c r="I32" i="16"/>
  <c r="I24" i="16"/>
  <c r="I31" i="16"/>
  <c r="I26" i="16"/>
  <c r="AQ48" i="10"/>
  <c r="G23" i="16" s="1"/>
  <c r="ET20" i="6"/>
  <c r="DO20" i="6"/>
  <c r="EK20" i="6"/>
  <c r="EI20" i="6"/>
  <c r="I30" i="16"/>
  <c r="EM20" i="6"/>
  <c r="DV20" i="6"/>
  <c r="K51" i="10"/>
  <c r="O51" i="10" s="1"/>
  <c r="FD20" i="6"/>
  <c r="I37" i="16"/>
  <c r="I28" i="16"/>
  <c r="EC20" i="6"/>
  <c r="EN20" i="6"/>
  <c r="EW20" i="6"/>
  <c r="DY20" i="6"/>
  <c r="FB20" i="6"/>
  <c r="DR20" i="6"/>
  <c r="FJ20" i="6"/>
  <c r="DQ20" i="6"/>
  <c r="J68" i="13"/>
  <c r="DW20" i="6"/>
  <c r="DP20" i="6"/>
  <c r="EU20" i="6"/>
  <c r="DN20" i="6"/>
  <c r="EX20" i="6"/>
  <c r="ED20" i="6"/>
  <c r="EE20" i="6"/>
  <c r="EF20" i="6"/>
  <c r="EZ20" i="6"/>
  <c r="FG20" i="6"/>
  <c r="EV20" i="6"/>
  <c r="F8" i="19"/>
  <c r="G8" i="19" s="1"/>
  <c r="DX20" i="6"/>
  <c r="DT20" i="6"/>
  <c r="EB20" i="6"/>
  <c r="EG20" i="6"/>
  <c r="ES20" i="6"/>
  <c r="EQ20" i="6"/>
  <c r="EA20" i="6"/>
  <c r="FE20" i="6"/>
  <c r="EY20" i="6"/>
  <c r="FH20" i="6"/>
  <c r="EH20" i="6"/>
  <c r="EL20" i="6"/>
  <c r="ER20" i="6"/>
  <c r="DS20" i="6"/>
  <c r="FC20" i="6"/>
  <c r="DM20" i="6"/>
  <c r="EO20" i="6"/>
  <c r="AY48" i="10"/>
  <c r="G25" i="16" s="1"/>
  <c r="K48" i="10"/>
  <c r="G15" i="16" s="1"/>
  <c r="W48" i="10"/>
  <c r="G18" i="16" s="1"/>
  <c r="FI20" i="6"/>
  <c r="EJ20" i="6"/>
  <c r="FA20" i="6"/>
  <c r="EP20" i="6"/>
  <c r="DU20" i="6"/>
  <c r="FF20" i="6"/>
  <c r="K49" i="8"/>
  <c r="K48" i="8" s="1"/>
  <c r="AI48" i="10"/>
  <c r="G21" i="16" s="1"/>
  <c r="F15" i="16"/>
  <c r="G48" i="10"/>
  <c r="G14" i="16" s="1"/>
  <c r="H14" i="16" s="1"/>
  <c r="H39" i="16" s="1"/>
  <c r="G15" i="19"/>
  <c r="G16" i="19" s="1"/>
  <c r="G17" i="19" s="1"/>
  <c r="G18" i="19" s="1"/>
  <c r="G19" i="19" s="1"/>
  <c r="G20" i="19" s="1"/>
  <c r="G21" i="19" s="1"/>
  <c r="G22" i="19" s="1"/>
  <c r="S48" i="10"/>
  <c r="G17" i="16" s="1"/>
  <c r="AM48" i="10"/>
  <c r="G22" i="16" s="1"/>
  <c r="AU48" i="10"/>
  <c r="G24" i="16" s="1"/>
  <c r="AA48" i="10"/>
  <c r="G19" i="16" s="1"/>
  <c r="J52" i="13"/>
  <c r="J46" i="13"/>
  <c r="J37" i="13"/>
  <c r="F37" i="13"/>
  <c r="I37" i="13"/>
  <c r="E25" i="19"/>
  <c r="I1" i="16"/>
  <c r="I17" i="16"/>
  <c r="I16" i="16"/>
  <c r="I18" i="16"/>
  <c r="I21" i="16"/>
  <c r="I15" i="16"/>
  <c r="I14" i="16"/>
  <c r="I19" i="16"/>
  <c r="I22" i="16"/>
  <c r="I23" i="16"/>
  <c r="I20" i="16"/>
  <c r="K50" i="10" l="1"/>
  <c r="F16" i="16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F36" i="16" s="1"/>
  <c r="F37" i="16" s="1"/>
  <c r="DL20" i="6"/>
  <c r="P14" i="16" s="1"/>
  <c r="O49" i="8"/>
  <c r="S49" i="8" s="1"/>
  <c r="S48" i="8" s="1"/>
  <c r="H15" i="16"/>
  <c r="H16" i="16" s="1"/>
  <c r="H17" i="16" s="1"/>
  <c r="H18" i="16" s="1"/>
  <c r="H19" i="16" s="1"/>
  <c r="J23" i="13"/>
  <c r="E14" i="13"/>
  <c r="S51" i="10"/>
  <c r="O50" i="10"/>
  <c r="G23" i="19"/>
  <c r="O48" i="8" l="1"/>
  <c r="W49" i="8"/>
  <c r="W48" i="8" s="1"/>
  <c r="W51" i="10"/>
  <c r="S50" i="10"/>
  <c r="H20" i="16"/>
  <c r="G24" i="19"/>
  <c r="AA49" i="8" l="1"/>
  <c r="AA51" i="10"/>
  <c r="W50" i="10"/>
  <c r="G25" i="19"/>
  <c r="K14" i="16" s="1"/>
  <c r="L14" i="16" s="1"/>
  <c r="K18" i="16"/>
  <c r="L18" i="16" s="1"/>
  <c r="M18" i="16" s="1"/>
  <c r="H21" i="16"/>
  <c r="AE49" i="8" l="1"/>
  <c r="AA48" i="8"/>
  <c r="AE51" i="10"/>
  <c r="AA50" i="10"/>
  <c r="K20" i="16"/>
  <c r="L20" i="16" s="1"/>
  <c r="M20" i="16" s="1"/>
  <c r="K16" i="16"/>
  <c r="L16" i="16" s="1"/>
  <c r="M16" i="16" s="1"/>
  <c r="K21" i="16"/>
  <c r="L21" i="16" s="1"/>
  <c r="M21" i="16" s="1"/>
  <c r="H22" i="16"/>
  <c r="L39" i="16"/>
  <c r="M14" i="16"/>
  <c r="M39" i="16" s="1"/>
  <c r="K1" i="16"/>
  <c r="L1" i="16" s="1"/>
  <c r="M1" i="16" s="1"/>
  <c r="K19" i="16"/>
  <c r="L19" i="16" s="1"/>
  <c r="M19" i="16" s="1"/>
  <c r="K15" i="16"/>
  <c r="L15" i="16" s="1"/>
  <c r="M15" i="16" s="1"/>
  <c r="K17" i="16"/>
  <c r="L17" i="16" s="1"/>
  <c r="M17" i="16" s="1"/>
  <c r="AI49" i="8" l="1"/>
  <c r="AE48" i="8"/>
  <c r="AI51" i="10"/>
  <c r="AE50" i="10"/>
  <c r="H23" i="16"/>
  <c r="K22" i="16"/>
  <c r="L22" i="16" s="1"/>
  <c r="M22" i="16" s="1"/>
  <c r="AM49" i="8" l="1"/>
  <c r="AI48" i="8"/>
  <c r="AM51" i="10"/>
  <c r="AI50" i="10"/>
  <c r="H24" i="16"/>
  <c r="K23" i="16"/>
  <c r="L23" i="16" s="1"/>
  <c r="M23" i="16" s="1"/>
  <c r="AM48" i="8" l="1"/>
  <c r="AQ49" i="8"/>
  <c r="AQ51" i="10"/>
  <c r="AM50" i="10"/>
  <c r="H25" i="16"/>
  <c r="K24" i="16"/>
  <c r="L24" i="16" s="1"/>
  <c r="M24" i="16" s="1"/>
  <c r="AU49" i="8" l="1"/>
  <c r="AQ48" i="8"/>
  <c r="AU51" i="10"/>
  <c r="AQ50" i="10"/>
  <c r="H26" i="16"/>
  <c r="K25" i="16"/>
  <c r="L25" i="16" s="1"/>
  <c r="M25" i="16" s="1"/>
  <c r="AY49" i="8" l="1"/>
  <c r="AY48" i="8" s="1"/>
  <c r="AU48" i="8"/>
  <c r="AY51" i="10"/>
  <c r="AY50" i="10" s="1"/>
  <c r="AU50" i="10"/>
  <c r="K26" i="16"/>
  <c r="L26" i="16" s="1"/>
  <c r="M26" i="16" s="1"/>
  <c r="H27" i="16"/>
  <c r="H28" i="16" l="1"/>
  <c r="K27" i="16"/>
  <c r="L27" i="16" s="1"/>
  <c r="M27" i="16" s="1"/>
  <c r="H29" i="16" l="1"/>
  <c r="K28" i="16"/>
  <c r="L28" i="16" s="1"/>
  <c r="M28" i="16" s="1"/>
  <c r="H30" i="16" l="1"/>
  <c r="K29" i="16"/>
  <c r="L29" i="16" s="1"/>
  <c r="M29" i="16" s="1"/>
  <c r="K30" i="16" l="1"/>
  <c r="L30" i="16" s="1"/>
  <c r="M30" i="16" s="1"/>
  <c r="H31" i="16"/>
  <c r="K31" i="16" l="1"/>
  <c r="L31" i="16" s="1"/>
  <c r="M31" i="16" s="1"/>
  <c r="H32" i="16"/>
  <c r="H33" i="16" l="1"/>
  <c r="K32" i="16"/>
  <c r="L32" i="16" s="1"/>
  <c r="M32" i="16" s="1"/>
  <c r="K33" i="16" l="1"/>
  <c r="L33" i="16" s="1"/>
  <c r="M33" i="16" s="1"/>
  <c r="H34" i="16"/>
  <c r="H35" i="16" l="1"/>
  <c r="K34" i="16"/>
  <c r="L34" i="16" s="1"/>
  <c r="M34" i="16" s="1"/>
  <c r="H36" i="16" l="1"/>
  <c r="K35" i="16"/>
  <c r="L35" i="16" s="1"/>
  <c r="M35" i="16" s="1"/>
  <c r="H37" i="16" l="1"/>
  <c r="K37" i="16" s="1"/>
  <c r="L37" i="16" s="1"/>
  <c r="M37" i="16" s="1"/>
  <c r="K36" i="16"/>
  <c r="L36" i="16" s="1"/>
  <c r="M36" i="16" s="1"/>
</calcChain>
</file>

<file path=xl/comments1.xml><?xml version="1.0" encoding="utf-8"?>
<comments xmlns="http://schemas.openxmlformats.org/spreadsheetml/2006/main">
  <authors>
    <author>Diego Lenz Leite</author>
  </authors>
  <commentList>
    <comment ref="B34" authorId="0" shapeId="0">
      <text>
        <r>
          <rPr>
            <sz val="9"/>
            <color indexed="81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sharedStrings.xml><?xml version="1.0" encoding="utf-8"?>
<sst xmlns="http://schemas.openxmlformats.org/spreadsheetml/2006/main" count="419" uniqueCount="253">
  <si>
    <t>Descrição</t>
  </si>
  <si>
    <t>Item</t>
  </si>
  <si>
    <t>Evento</t>
  </si>
  <si>
    <t>Unid.</t>
  </si>
  <si>
    <t>Qtde.</t>
  </si>
  <si>
    <t>Item Orç</t>
  </si>
  <si>
    <t>Linha Orç</t>
  </si>
  <si>
    <t>Nível</t>
  </si>
  <si>
    <t>Período</t>
  </si>
  <si>
    <t>Acumulado</t>
  </si>
  <si>
    <t>%</t>
  </si>
  <si>
    <t>R$</t>
  </si>
  <si>
    <t>Cronograma</t>
  </si>
  <si>
    <t>N.º do Período</t>
  </si>
  <si>
    <t>Data Base</t>
  </si>
  <si>
    <t>No mês</t>
  </si>
  <si>
    <t>% Global Previsto</t>
  </si>
  <si>
    <t>PREVISTO</t>
  </si>
  <si>
    <t>ACOMPANHAMENTO</t>
  </si>
  <si>
    <t>Equivalente dias-obra</t>
  </si>
  <si>
    <t>Data da medição</t>
  </si>
  <si>
    <t>N.º da Medição</t>
  </si>
  <si>
    <t>% Atraso
/ Adiant.</t>
  </si>
  <si>
    <t>Total por Frente (R$):</t>
  </si>
  <si>
    <t>Preço Total (R$)</t>
  </si>
  <si>
    <t>Preço Unit. (R$)</t>
  </si>
  <si>
    <t>Prazo Decorrido (dias)</t>
  </si>
  <si>
    <t>Dias Adiant. / Atraso:</t>
  </si>
  <si>
    <t>Frentes de Obra:</t>
  </si>
  <si>
    <t>GIGOV</t>
  </si>
  <si>
    <t>GESTOR</t>
  </si>
  <si>
    <t>PROGRAMA</t>
  </si>
  <si>
    <t>AÇÃO / MODALIDADE</t>
  </si>
  <si>
    <t>PROPONENTE / TOMADOR</t>
  </si>
  <si>
    <t>MUNICÍPIO / UF</t>
  </si>
  <si>
    <t>LOCALIDADE / ENDEREÇO</t>
  </si>
  <si>
    <t>OBJETO</t>
  </si>
  <si>
    <t>VR - VOLTA REDONDA</t>
  </si>
  <si>
    <t>VT - VITORIA</t>
  </si>
  <si>
    <t>Frente de Obra:</t>
  </si>
  <si>
    <t>PLE - Planilha de Levantamento de Eventos</t>
  </si>
  <si>
    <t>Responsável Técnico:</t>
  </si>
  <si>
    <t>CREA / CAU:</t>
  </si>
  <si>
    <t>Local e Data</t>
  </si>
  <si>
    <t>ART:</t>
  </si>
  <si>
    <t>Nome</t>
  </si>
  <si>
    <t>Cargo</t>
  </si>
  <si>
    <r>
      <t xml:space="preserve">Grau de Sigilo
</t>
    </r>
    <r>
      <rPr>
        <b/>
        <sz val="9"/>
        <color indexed="8"/>
        <rFont val="Arial"/>
        <family val="2"/>
      </rPr>
      <t>#PUBLICO</t>
    </r>
  </si>
  <si>
    <r>
      <rPr>
        <b/>
        <sz val="9"/>
        <color indexed="8"/>
        <rFont val="Arial"/>
        <family val="2"/>
      </rPr>
      <t xml:space="preserve">                 PLE - Planilha de Levantamento de Eventos</t>
    </r>
    <r>
      <rPr>
        <sz val="9"/>
        <color indexed="8"/>
        <rFont val="Arial"/>
        <family val="2"/>
      </rPr>
      <t xml:space="preserve">
                 Detalhamento de Eventos                          </t>
    </r>
  </si>
  <si>
    <r>
      <t xml:space="preserve">                          </t>
    </r>
    <r>
      <rPr>
        <b/>
        <sz val="9"/>
        <color indexed="8"/>
        <rFont val="Arial"/>
        <family val="2"/>
      </rPr>
      <t>PLE - Planilha de Levantamento de Eventos</t>
    </r>
    <r>
      <rPr>
        <sz val="9"/>
        <color indexed="8"/>
        <rFont val="Arial"/>
        <family val="2"/>
      </rPr>
      <t xml:space="preserve">
                          Eventograma e Quantitativos</t>
    </r>
  </si>
  <si>
    <t>DATA ASSINATURA</t>
  </si>
  <si>
    <t>Informe abaixo o NÚMERO DO PERÍODO em que os eventos serão concluídos (medição por eventos)</t>
  </si>
  <si>
    <t>Resp. Tec. Fiscal.:</t>
  </si>
  <si>
    <t>Elaboração do documento</t>
  </si>
  <si>
    <t>Fiscalização</t>
  </si>
  <si>
    <t>Execução</t>
  </si>
  <si>
    <t>CREA/CAU</t>
  </si>
  <si>
    <t>ART/RRT</t>
  </si>
  <si>
    <t>RESPONSÁVEIS TÉCNICOS:</t>
  </si>
  <si>
    <t>REPRESENTANTE TOMADOR / AG. PROMOTOR / TOMADOR</t>
  </si>
  <si>
    <t>INSTRUÇÕES DE USO E PREENCHIMENTO</t>
  </si>
  <si>
    <t>Informações gerais:</t>
  </si>
  <si>
    <t>Instruções de preenchimento:</t>
  </si>
  <si>
    <t>Orientações ao Tomador/Construtora:</t>
  </si>
  <si>
    <r>
      <t>1.</t>
    </r>
    <r>
      <rPr>
        <sz val="10"/>
        <color indexed="8"/>
        <rFont val="Times New Roman"/>
        <family val="1"/>
      </rPr>
      <t xml:space="preserve">   </t>
    </r>
    <r>
      <rPr>
        <sz val="10"/>
        <color indexed="8"/>
        <rFont val="Arial"/>
        <family val="2"/>
      </rPr>
      <t>Este documento somente pode ser utilizado nas versões do Excel 2003 ou superior. Não devem ser utilizadas versões do BROffice.</t>
    </r>
  </si>
  <si>
    <r>
      <t>2.</t>
    </r>
    <r>
      <rPr>
        <sz val="10"/>
        <color indexed="8"/>
        <rFont val="Times New Roman"/>
        <family val="1"/>
      </rPr>
      <t xml:space="preserve">   </t>
    </r>
    <r>
      <rPr>
        <sz val="10"/>
        <color indexed="8"/>
        <rFont val="Arial"/>
        <family val="2"/>
      </rPr>
      <t>Para funcionamento pleno desse arquivo, a Segurança de Macros do Excel deve ser habilitada.</t>
    </r>
  </si>
  <si>
    <r>
      <t>a.</t>
    </r>
    <r>
      <rPr>
        <sz val="10"/>
        <color indexed="8"/>
        <rFont val="Times New Roman"/>
        <family val="1"/>
      </rPr>
      <t xml:space="preserve">      </t>
    </r>
    <r>
      <rPr>
        <sz val="10"/>
        <color indexed="8"/>
        <rFont val="Arial"/>
        <family val="2"/>
      </rPr>
      <t>Na Versão Excel 2003, selecione na Faixa de Opções: Ferramentas --&gt; Macro --&gt; Segurança --&gt; Na aba Nível de Segurança selecione a Opção "Baixo" --&gt; Clique em OK --&gt; Feche e abra o Excel novamente para utilizar a Planilha.</t>
    </r>
  </si>
  <si>
    <r>
      <t>3.</t>
    </r>
    <r>
      <rPr>
        <sz val="10"/>
        <color indexed="8"/>
        <rFont val="Times New Roman"/>
        <family val="1"/>
      </rPr>
      <t xml:space="preserve">   </t>
    </r>
    <r>
      <rPr>
        <sz val="10"/>
        <color indexed="8"/>
        <rFont val="Arial"/>
        <family val="2"/>
      </rPr>
      <t>O Preenchimento deve ser feito somente nas células em amarelo. As demais células são de preenchimento Automático e estão bloqueadas para edição.</t>
    </r>
  </si>
  <si>
    <r>
      <t xml:space="preserve">Aba </t>
    </r>
    <r>
      <rPr>
        <b/>
        <sz val="10"/>
        <color indexed="8"/>
        <rFont val="Arial"/>
        <family val="2"/>
      </rPr>
      <t>DADOS</t>
    </r>
  </si>
  <si>
    <r>
      <t>1º passo:</t>
    </r>
    <r>
      <rPr>
        <sz val="10"/>
        <color indexed="8"/>
        <rFont val="Arial"/>
        <family val="2"/>
      </rPr>
      <t xml:space="preserve"> Na aba Dados, preencher os dados do contrato e identificação dos responsáveis;</t>
    </r>
  </si>
  <si>
    <r>
      <t xml:space="preserve">Aba </t>
    </r>
    <r>
      <rPr>
        <b/>
        <sz val="10"/>
        <color indexed="8"/>
        <rFont val="Arial"/>
        <family val="2"/>
      </rPr>
      <t>EVENTOGRAMA E QUANTITATIVOS</t>
    </r>
  </si>
  <si>
    <r>
      <t>7º passo:</t>
    </r>
    <r>
      <rPr>
        <sz val="10"/>
        <color indexed="8"/>
        <rFont val="Arial"/>
        <family val="2"/>
      </rPr>
      <t xml:space="preserve"> Informar as quantidades de cada serviço por frente de obra;</t>
    </r>
  </si>
  <si>
    <r>
      <t xml:space="preserve">Aba </t>
    </r>
    <r>
      <rPr>
        <b/>
        <sz val="10"/>
        <color indexed="8"/>
        <rFont val="Arial"/>
        <family val="2"/>
      </rPr>
      <t>DETALHAMENTO DE EVENTOS</t>
    </r>
  </si>
  <si>
    <r>
      <t>·</t>
    </r>
    <r>
      <rPr>
        <sz val="10"/>
        <color indexed="8"/>
        <rFont val="Times New Roman"/>
        <family val="1"/>
      </rPr>
      <t xml:space="preserve">         </t>
    </r>
    <r>
      <rPr>
        <sz val="10"/>
        <color indexed="8"/>
        <rFont val="Arial"/>
        <family val="2"/>
      </rPr>
      <t>os serviços que compõem cada evento;</t>
    </r>
  </si>
  <si>
    <r>
      <t>·</t>
    </r>
    <r>
      <rPr>
        <sz val="10"/>
        <color indexed="8"/>
        <rFont val="Times New Roman"/>
        <family val="1"/>
      </rPr>
      <t xml:space="preserve">         </t>
    </r>
    <r>
      <rPr>
        <sz val="10"/>
        <color indexed="8"/>
        <rFont val="Arial"/>
        <family val="2"/>
      </rPr>
      <t>os quantitativos de cada serviço por frente de obra e por evento;</t>
    </r>
  </si>
  <si>
    <r>
      <t>·</t>
    </r>
    <r>
      <rPr>
        <sz val="10"/>
        <color indexed="8"/>
        <rFont val="Times New Roman"/>
        <family val="1"/>
      </rPr>
      <t xml:space="preserve">         </t>
    </r>
    <r>
      <rPr>
        <sz val="10"/>
        <color indexed="8"/>
        <rFont val="Arial"/>
        <family val="2"/>
      </rPr>
      <t>o valor total de cada evento;</t>
    </r>
  </si>
  <si>
    <r>
      <t>·</t>
    </r>
    <r>
      <rPr>
        <sz val="10"/>
        <color indexed="8"/>
        <rFont val="Times New Roman"/>
        <family val="1"/>
      </rPr>
      <t xml:space="preserve">         </t>
    </r>
    <r>
      <rPr>
        <sz val="10"/>
        <color indexed="8"/>
        <rFont val="Arial"/>
        <family val="2"/>
      </rPr>
      <t>o valor total de cada frente de obra.</t>
    </r>
  </si>
  <si>
    <r>
      <t xml:space="preserve">Aba </t>
    </r>
    <r>
      <rPr>
        <b/>
        <sz val="10"/>
        <color indexed="8"/>
        <rFont val="Arial"/>
        <family val="2"/>
      </rPr>
      <t>CRONOGRAMA</t>
    </r>
  </si>
  <si>
    <r>
      <t xml:space="preserve">Aba </t>
    </r>
    <r>
      <rPr>
        <b/>
        <sz val="10"/>
        <color indexed="8"/>
        <rFont val="Arial"/>
        <family val="2"/>
      </rPr>
      <t>RESUMO DE ACOMPANHAMENTO</t>
    </r>
  </si>
  <si>
    <r>
      <t xml:space="preserve">Aba </t>
    </r>
    <r>
      <rPr>
        <b/>
        <sz val="10"/>
        <color indexed="8"/>
        <rFont val="Arial"/>
        <family val="2"/>
      </rPr>
      <t>PLE</t>
    </r>
  </si>
  <si>
    <r>
      <t>Obs.1:</t>
    </r>
    <r>
      <rPr>
        <sz val="10"/>
        <color indexed="8"/>
        <rFont val="Arial"/>
        <family val="2"/>
      </rPr>
      <t xml:space="preserve"> Apenas preencher os eventos concluídos em sua totalidade. Não são considerados para fins de desembolso eventos parcialmente concluídos.</t>
    </r>
  </si>
  <si>
    <r>
      <t>Obs.2:</t>
    </r>
    <r>
      <rPr>
        <sz val="10"/>
        <color indexed="8"/>
        <rFont val="Arial"/>
        <family val="2"/>
      </rPr>
      <t xml:space="preserve"> Não devem ser alterados os eventos já preenchidos em medições anteriores.</t>
    </r>
  </si>
  <si>
    <r>
      <t xml:space="preserve">                   b.</t>
    </r>
    <r>
      <rPr>
        <sz val="10"/>
        <color indexed="8"/>
        <rFont val="Times New Roman"/>
        <family val="1"/>
      </rPr>
      <t xml:space="preserve">      </t>
    </r>
    <r>
      <rPr>
        <sz val="10"/>
        <color indexed="8"/>
        <rFont val="Arial"/>
        <family val="2"/>
      </rPr>
      <t>Na Versão Excel 2007 ou superior, selecione na Faixa de Opções: Arquivo --&gt; Opções --&gt; Central de Confiabilidade --&gt; Configurações da Central de Confiabilidade --&gt; Configurações de Macro --&gt; Habilitar todas as Macros --&gt; Clique em OK --&gt; Feche e abra o excel novamente para utilizar a Planilha.</t>
    </r>
  </si>
  <si>
    <t>-</t>
  </si>
  <si>
    <t>Informe abaixo o NÚMERO DA MEDIÇÃO em que os eventos foram concluídos (medição por eventos)</t>
  </si>
  <si>
    <t>METAS</t>
  </si>
  <si>
    <t>#
Meta</t>
  </si>
  <si>
    <t>Dias
Atraso (-)
Adiant. (+)</t>
  </si>
  <si>
    <t>Medição:</t>
  </si>
  <si>
    <t>Nº CTEF</t>
  </si>
  <si>
    <t>EMPRESA EXECUTORA</t>
  </si>
  <si>
    <t>CNPJ</t>
  </si>
  <si>
    <t>INÍCIO DA OBRA</t>
  </si>
  <si>
    <t>OBJETO DO CTEF</t>
  </si>
  <si>
    <t>Núm. Evento</t>
  </si>
  <si>
    <t>Nº do Evento</t>
  </si>
  <si>
    <t>Título dos Eventos</t>
  </si>
  <si>
    <t>Título dos Eventos / Descrição Serviço</t>
  </si>
  <si>
    <r>
      <t>Obs.2</t>
    </r>
    <r>
      <rPr>
        <sz val="10"/>
        <color indexed="8"/>
        <rFont val="Arial"/>
        <family val="2"/>
      </rPr>
      <t>: Deve ser atribuído um número de evento para tod</t>
    </r>
    <r>
      <rPr>
        <sz val="10"/>
        <rFont val="Arial"/>
        <family val="2"/>
      </rPr>
      <t xml:space="preserve">os os </t>
    </r>
    <r>
      <rPr>
        <i/>
        <sz val="10"/>
        <rFont val="Arial"/>
        <family val="2"/>
      </rPr>
      <t>serviços</t>
    </r>
    <r>
      <rPr>
        <sz val="10"/>
        <rFont val="Arial"/>
        <family val="2"/>
      </rPr>
      <t xml:space="preserve"> da p</t>
    </r>
    <r>
      <rPr>
        <sz val="10"/>
        <color indexed="8"/>
        <rFont val="Arial"/>
        <family val="2"/>
      </rPr>
      <t>lanilha orçamentária.</t>
    </r>
  </si>
  <si>
    <r>
      <t>Obs.3:</t>
    </r>
    <r>
      <rPr>
        <sz val="10"/>
        <color indexed="8"/>
        <rFont val="Arial"/>
        <family val="2"/>
      </rPr>
      <t xml:space="preserve"> Não deve ser preenchido número de evento para </t>
    </r>
    <r>
      <rPr>
        <i/>
        <sz val="10"/>
        <color indexed="8"/>
        <rFont val="Arial"/>
        <family val="2"/>
      </rPr>
      <t>metas</t>
    </r>
    <r>
      <rPr>
        <sz val="10"/>
        <color indexed="8"/>
        <rFont val="Arial"/>
        <family val="2"/>
      </rPr>
      <t xml:space="preserve"> e </t>
    </r>
    <r>
      <rPr>
        <i/>
        <sz val="10"/>
        <color indexed="8"/>
        <rFont val="Arial"/>
        <family val="2"/>
      </rPr>
      <t>níveis</t>
    </r>
    <r>
      <rPr>
        <sz val="10"/>
        <color indexed="8"/>
        <rFont val="Arial"/>
        <family val="2"/>
      </rPr>
      <t>.</t>
    </r>
  </si>
  <si>
    <r>
      <t>·</t>
    </r>
    <r>
      <rPr>
        <sz val="10"/>
        <color indexed="8"/>
        <rFont val="Times New Roman"/>
        <family val="1"/>
      </rPr>
      <t xml:space="preserve">         </t>
    </r>
    <r>
      <rPr>
        <sz val="10"/>
        <color indexed="8"/>
        <rFont val="Arial"/>
        <family val="2"/>
      </rPr>
      <t>o valor total de cada agrupador;</t>
    </r>
  </si>
  <si>
    <t>meta</t>
  </si>
  <si>
    <t>Preço do Serviço por frente</t>
  </si>
  <si>
    <t>Preço dos Serviços executados</t>
  </si>
  <si>
    <t>% Global</t>
  </si>
  <si>
    <t>Parcela</t>
  </si>
  <si>
    <r>
      <t xml:space="preserve">Grau de Sigilo
</t>
    </r>
    <r>
      <rPr>
        <b/>
        <sz val="11"/>
        <color indexed="8"/>
        <rFont val="Arial"/>
        <family val="2"/>
      </rPr>
      <t>#PUBLICO</t>
    </r>
  </si>
  <si>
    <r>
      <t xml:space="preserve">                </t>
    </r>
    <r>
      <rPr>
        <b/>
        <sz val="11"/>
        <color indexed="8"/>
        <rFont val="Arial"/>
        <family val="2"/>
      </rPr>
      <t>PLE - Planilha de Levantamento de Eventos</t>
    </r>
    <r>
      <rPr>
        <sz val="11"/>
        <color indexed="8"/>
        <rFont val="Arial"/>
        <family val="2"/>
      </rPr>
      <t xml:space="preserve">
                Cronograma</t>
    </r>
  </si>
  <si>
    <t>Medições</t>
  </si>
  <si>
    <t>Datas das medições</t>
  </si>
  <si>
    <t>% Realizado Acum.:</t>
  </si>
  <si>
    <t>Período:</t>
  </si>
  <si>
    <r>
      <t xml:space="preserve">                </t>
    </r>
    <r>
      <rPr>
        <b/>
        <sz val="11"/>
        <color indexed="8"/>
        <rFont val="Arial"/>
        <family val="2"/>
      </rPr>
      <t>PLE - Planilha de Levantamento de Eventos</t>
    </r>
    <r>
      <rPr>
        <sz val="11"/>
        <color indexed="8"/>
        <rFont val="Arial"/>
        <family val="2"/>
      </rPr>
      <t xml:space="preserve">
                Planilha de Levantamento de Eventos</t>
    </r>
  </si>
  <si>
    <t>Valores Medidos Acum. (R$)</t>
  </si>
  <si>
    <t>No Período</t>
  </si>
  <si>
    <t>Valores Medidos (R$)</t>
  </si>
  <si>
    <r>
      <t xml:space="preserve">     </t>
    </r>
    <r>
      <rPr>
        <b/>
        <sz val="8"/>
        <color indexed="8"/>
        <rFont val="Arial"/>
        <family val="2"/>
      </rPr>
      <t>PLE - Planilha de Levantamento de Eventos</t>
    </r>
    <r>
      <rPr>
        <sz val="8"/>
        <color indexed="8"/>
        <rFont val="Arial"/>
        <family val="2"/>
      </rPr>
      <t xml:space="preserve">
     Resumo de Acompanhamento</t>
    </r>
  </si>
  <si>
    <r>
      <t xml:space="preserve">Grau de Sigilo
</t>
    </r>
    <r>
      <rPr>
        <b/>
        <sz val="8"/>
        <color indexed="8"/>
        <rFont val="Arial"/>
        <family val="2"/>
      </rPr>
      <t>#PUBLICO</t>
    </r>
  </si>
  <si>
    <t>Total Medido Acumulado</t>
  </si>
  <si>
    <t>Todos</t>
  </si>
  <si>
    <t>Executados</t>
  </si>
  <si>
    <t>A Executar</t>
  </si>
  <si>
    <t>Eventos</t>
  </si>
  <si>
    <t>Orçamento</t>
  </si>
  <si>
    <t>EVENTOS</t>
  </si>
  <si>
    <t>Núm do Evento</t>
  </si>
  <si>
    <r>
      <t>2º passo:</t>
    </r>
    <r>
      <rPr>
        <sz val="10"/>
        <color indexed="8"/>
        <rFont val="Arial"/>
        <family val="2"/>
      </rPr>
      <t xml:space="preserve"> Incluir e nomear os eventos (pode ser alterado posteriormente também);</t>
    </r>
  </si>
  <si>
    <r>
      <t>3º passo</t>
    </r>
    <r>
      <rPr>
        <sz val="10"/>
        <color indexed="8"/>
        <rFont val="Arial"/>
        <family val="2"/>
      </rPr>
      <t>: Na aba Eventograma e Quantitativos, preencher os campos item, descrição e unidade a partir da planilha orçamentária da empresa vencedora da licitação;</t>
    </r>
  </si>
  <si>
    <r>
      <t>4º passo:</t>
    </r>
    <r>
      <rPr>
        <sz val="10"/>
        <color indexed="8"/>
        <rFont val="Arial"/>
        <family val="2"/>
      </rPr>
      <t xml:space="preserve"> Em seguida, preencher as células da coluna Preço Total habilitadas na cor amarela somente para os ite</t>
    </r>
    <r>
      <rPr>
        <sz val="10"/>
        <rFont val="Arial"/>
        <family val="2"/>
      </rPr>
      <t xml:space="preserve">ns de </t>
    </r>
    <r>
      <rPr>
        <i/>
        <sz val="10"/>
        <rFont val="Arial"/>
        <family val="2"/>
      </rPr>
      <t>serviço;</t>
    </r>
  </si>
  <si>
    <r>
      <t>5º passo:</t>
    </r>
    <r>
      <rPr>
        <sz val="10"/>
        <color indexed="8"/>
        <rFont val="Arial"/>
        <family val="2"/>
      </rPr>
      <t xml:space="preserve"> Preencher as frentes de obra;</t>
    </r>
  </si>
  <si>
    <r>
      <t>6º passo:</t>
    </r>
    <r>
      <rPr>
        <sz val="10"/>
        <color indexed="8"/>
        <rFont val="Arial"/>
        <family val="2"/>
      </rPr>
      <t xml:space="preserve"> Agrupar os eventos a partir do preenchimento de números inteiros sequenciais para cada serviço na coluna Núm. Evento;</t>
    </r>
  </si>
  <si>
    <r>
      <rPr>
        <sz val="10"/>
        <color indexed="8"/>
        <rFont val="Arial"/>
        <family val="2"/>
      </rPr>
      <t xml:space="preserve">Planilha gerada de forma automática a partir dos dados informados na aba </t>
    </r>
    <r>
      <rPr>
        <i/>
        <sz val="10"/>
        <color indexed="8"/>
        <rFont val="Arial"/>
        <family val="2"/>
      </rPr>
      <t>Eventograma e Quantitativos</t>
    </r>
    <r>
      <rPr>
        <sz val="10"/>
        <color indexed="8"/>
        <rFont val="Arial"/>
        <family val="2"/>
      </rPr>
      <t xml:space="preserve"> e tem por objetivo discriminar:</t>
    </r>
  </si>
  <si>
    <r>
      <t>9º passo:</t>
    </r>
    <r>
      <rPr>
        <sz val="10"/>
        <color indexed="8"/>
        <rFont val="Arial"/>
        <family val="2"/>
      </rPr>
      <t xml:space="preserve"> Informar nos campos em amarelo o número do período em que o evento será concluído. Se necessário, poderão ser usados os botões "Adicionar Ano" e "Excluir Ano" pra compatibilizar o cronograma mostrado abaixo com a necessidade do empreendimento.</t>
    </r>
  </si>
  <si>
    <r>
      <t>10º passo:</t>
    </r>
    <r>
      <rPr>
        <sz val="10"/>
        <color indexed="8"/>
        <rFont val="Arial"/>
        <family val="2"/>
      </rPr>
      <t xml:space="preserve"> Selecionar o número da medição a ser feita.</t>
    </r>
  </si>
  <si>
    <r>
      <t>11º passo:</t>
    </r>
    <r>
      <rPr>
        <sz val="10"/>
        <color indexed="8"/>
        <rFont val="Arial"/>
        <family val="2"/>
      </rPr>
      <t xml:space="preserve"> Digitar a data da medição no quadro abaixo.</t>
    </r>
  </si>
  <si>
    <r>
      <t>12º passo:</t>
    </r>
    <r>
      <rPr>
        <sz val="10"/>
        <color indexed="8"/>
        <rFont val="Arial"/>
        <family val="2"/>
      </rPr>
      <t xml:space="preserve"> Preencher os campos em amarelo com o um número inteiro referente à medição em questão (período em que os eventos foram executados).</t>
    </r>
  </si>
  <si>
    <t>Planilha gerada automaticamente com o resumo do acompanhamento, inclusive o total por meta (para preenchimento do RRE) e comparação do cronograma previsto com o cronograma realizado.</t>
  </si>
  <si>
    <r>
      <t xml:space="preserve">                    Obs.1:</t>
    </r>
    <r>
      <rPr>
        <sz val="10"/>
        <color indexed="8"/>
        <rFont val="Arial"/>
        <family val="2"/>
      </rPr>
      <t xml:space="preserve"> Serviços com mesmo número pertencerão ao mesmo agrupador de eventos.</t>
    </r>
  </si>
  <si>
    <r>
      <t>8º passo:</t>
    </r>
    <r>
      <rPr>
        <sz val="10"/>
        <color indexed="8"/>
        <rFont val="Arial"/>
        <family val="2"/>
      </rPr>
      <t xml:space="preserve"> Verificar se os preços totais dos serviços e o valor total do orçamento estão iguais aos da planilha orçamentária proposta pela empresa vencedora da licitação.</t>
    </r>
  </si>
  <si>
    <r>
      <t>Obs.4:</t>
    </r>
    <r>
      <rPr>
        <sz val="10"/>
        <color indexed="8"/>
        <rFont val="Arial"/>
        <family val="2"/>
      </rPr>
      <t xml:space="preserve"> Todos os serviços do orçamento precisam estar com Evento definido para acessar as abas Detalhamento, Cronograma, PLE e Resumo de Acompanhamento.</t>
    </r>
  </si>
  <si>
    <t>Título do Evento</t>
  </si>
  <si>
    <r>
      <t xml:space="preserve">                    Obs.1:</t>
    </r>
    <r>
      <rPr>
        <sz val="10"/>
        <color indexed="8"/>
        <rFont val="Arial"/>
        <family val="2"/>
      </rPr>
      <t xml:space="preserve"> A planilha considera como itens de serviço aqueles que possuem os campos unidade e preço total preenchidos. Caso esses campos não sejam preenchidos, a planilha considera o item como um totalizador, preenchendo-o de cinza.</t>
    </r>
  </si>
  <si>
    <t>É possível visualizar os valores/quantidades no modo Eventos ou modo Orçamento, e visualizar os valores/quantidades em sua Totalidade, ou somente os Executados, ou somente os A Executar.</t>
  </si>
  <si>
    <r>
      <t>2.</t>
    </r>
    <r>
      <rPr>
        <sz val="10"/>
        <color indexed="8"/>
        <rFont val="Times New Roman"/>
        <family val="1"/>
      </rPr>
      <t xml:space="preserve">   </t>
    </r>
    <r>
      <rPr>
        <sz val="10"/>
        <color indexed="8"/>
        <rFont val="Arial"/>
        <family val="2"/>
      </rPr>
      <t>Os dados preenchidos na aba Eventograma e Quantitativos não devem ser alterados ao longo do acompanhamento da obra, apenas no caso de reprogramação, quando deverá ser submetido a reanálise e aceite pela CAIXA.</t>
    </r>
  </si>
  <si>
    <r>
      <t>3.</t>
    </r>
    <r>
      <rPr>
        <sz val="10"/>
        <color indexed="8"/>
        <rFont val="Times New Roman"/>
        <family val="1"/>
      </rPr>
      <t xml:space="preserve">   </t>
    </r>
    <r>
      <rPr>
        <sz val="10"/>
        <color indexed="8"/>
        <rFont val="Arial"/>
        <family val="2"/>
      </rPr>
      <t>A cada solicitação de recursos, a Planilha de Levantamento de Eventos (PLE) deverá ser preenchida pelo Tomador e encaminhada à CAIXA em conjunto com a planilha Resumo de Acompanhamento.</t>
    </r>
  </si>
  <si>
    <t xml:space="preserve"> </t>
  </si>
  <si>
    <t>Nº OPERAÇÃO</t>
  </si>
  <si>
    <t>Nº SICONV</t>
  </si>
  <si>
    <t>Administração Local</t>
  </si>
  <si>
    <t>v006</t>
  </si>
  <si>
    <t>A administração local será proporcional a execução dos demais eventos, independente de frentes de obra.</t>
  </si>
  <si>
    <t>A administração local será proporcional a execução dos demais eventos, indenpendente de frentes de obra.</t>
  </si>
  <si>
    <r>
      <t>1.</t>
    </r>
    <r>
      <rPr>
        <sz val="10"/>
        <color indexed="8"/>
        <rFont val="Times New Roman"/>
        <family val="1"/>
      </rPr>
      <t xml:space="preserve">   </t>
    </r>
    <r>
      <rPr>
        <sz val="10"/>
        <color indexed="8"/>
        <rFont val="Arial"/>
        <family val="2"/>
      </rPr>
      <t>Os formulários Eventograma e Quantitativos, Detalhamento de Eventos e Cronograma devem ser encaminhados para verificação e aceite pela CAIXA, na fase de análise de engenharia</t>
    </r>
  </si>
  <si>
    <t>e posteriormente na verificação do processo licitatório atualizada com os preços da proposta vencedora da licitação.</t>
  </si>
  <si>
    <t>Agrupador de Eventos</t>
  </si>
  <si>
    <t>PREFEITURA MUNICIPAL DE SANTO ANTÔNIO DO LESTE</t>
  </si>
  <si>
    <t>SANTO ANTÔNIO DO LESTE / MT</t>
  </si>
  <si>
    <t>PAVIMENTAÇÃO ASFÁLTICA E DRENAGEM SUPERFICIAL NA CIDADE DE SANTO ANTÔNIO DO LESTE MT.</t>
  </si>
  <si>
    <t>849654/2017</t>
  </si>
  <si>
    <t>Eduardo C. Shimba Jr</t>
  </si>
  <si>
    <t>1215690975</t>
  </si>
  <si>
    <t>CANTEIRO DE OBRA</t>
  </si>
  <si>
    <t>SERVIÇOS PRELIMINARES</t>
  </si>
  <si>
    <t>MOBILIZAÇÃO E DESMOBILIZAÇÃO</t>
  </si>
  <si>
    <t>TERRAPLANAGEM</t>
  </si>
  <si>
    <t>PAVIMENTAÇÃO</t>
  </si>
  <si>
    <t>TRANSPORTE DE MATERIAIS DE PAVIMENTAÇÃO</t>
  </si>
  <si>
    <t>DRENAGEM SUPERFICIAL</t>
  </si>
  <si>
    <t>PASSEIO PÚBLICO E ACESSIBILIDADE UNIVERSAL</t>
  </si>
  <si>
    <t>SINALIZAÇÃO VIÁRIA</t>
  </si>
  <si>
    <t>Frente 1 - Preliminares, Base e SubBase</t>
  </si>
  <si>
    <t>Frente 2 - Capa Asfáltica</t>
  </si>
  <si>
    <t>Frente 3 - Meio fio e sarjeta</t>
  </si>
  <si>
    <t>Frente 4 - Sinalização, Calçada e Piso Tátil</t>
  </si>
  <si>
    <t>2.0</t>
  </si>
  <si>
    <t>2.1</t>
  </si>
  <si>
    <t>EXECUÇÃO DE DEPÓSITO EM CANTEIRO DE OBRA EM CHAPA DE MADEIRA COMPENSADA, NÃO INCLUSO MOBILIÁRIO. AF_04/2016</t>
  </si>
  <si>
    <t>M2</t>
  </si>
  <si>
    <t>3.0</t>
  </si>
  <si>
    <t>3.1</t>
  </si>
  <si>
    <t>PLACA DE OBRA EM CHAPA DE ACO GALVANIZADO (1,68m X 2,52m)</t>
  </si>
  <si>
    <t>4.0</t>
  </si>
  <si>
    <t>4.1</t>
  </si>
  <si>
    <t>UND.</t>
  </si>
  <si>
    <t>5.0</t>
  </si>
  <si>
    <t>5.1</t>
  </si>
  <si>
    <t>ESCAVACAO MECANICA DE MATERIAL 1A. CATEGORIA, PROVENIENTE DE CORTE DE SUBLEITO (C/TRATOR ESTEIRAS  160HP)</t>
  </si>
  <si>
    <t>M3</t>
  </si>
  <si>
    <t>5.2</t>
  </si>
  <si>
    <t>TRANSPORTE COM CAMINHÃO BASCULANTE DE 10 M3, EM VIA URBANA EM LEITO NATURAL (UNIDADE: M3XKM). AF_04/2016</t>
  </si>
  <si>
    <t>M3XKM</t>
  </si>
  <si>
    <t>1.0</t>
  </si>
  <si>
    <t>ADMINISTRAÇÃO LOCAL</t>
  </si>
  <si>
    <t>1.1</t>
  </si>
  <si>
    <t>H</t>
  </si>
  <si>
    <t>6.0</t>
  </si>
  <si>
    <t>EXECUÇÃO DE PAVIMENTO</t>
  </si>
  <si>
    <t>6.1</t>
  </si>
  <si>
    <t>ESCAVACAO E CARGA MATERIAL 1A CATEGORIA, UTILIZANDO TRATOR DE ESTEIRAS DE 110 A 160HP COM LAMINA, PESO OPERACIONAL * 13T  E PA CARREGADEIRA COM 170 HP.</t>
  </si>
  <si>
    <t>6.2</t>
  </si>
  <si>
    <t>REGULARIZACAO E COMPACTACAO DE SUBLEITO ATE 20 CM DE ESPESSURA</t>
  </si>
  <si>
    <t>6.4</t>
  </si>
  <si>
    <t>EXECUÇÃO E COMPACTAÇÃO DE BASE E OU SUB BASE COM SOLO ESTABILIZADO GRANULOMETRICAMENTE - EXCLUSIVE ESCAVAÇÃO, CARGA E TRANSPORTE E SOLO. AF_09/2017</t>
  </si>
  <si>
    <t>6.6</t>
  </si>
  <si>
    <t>EXECUÇÃO DE IMPRIMAÇÃO COM ASFALTO DILUÍDO CM-30. AF_09/2017</t>
  </si>
  <si>
    <t>6.7</t>
  </si>
  <si>
    <t>CONSTRUÇÃO DE PAVIMENTO COM TRATAMENTO SUPERFICIAL DUPLO, COM EMULSÃO ASFÁLTICA RR-2C, COM BANHO DILUÍDO. AF_01/2018</t>
  </si>
  <si>
    <t>7.0</t>
  </si>
  <si>
    <t>7.1</t>
  </si>
  <si>
    <t>7.2</t>
  </si>
  <si>
    <t>7.3</t>
  </si>
  <si>
    <t>7.4</t>
  </si>
  <si>
    <t>TRANSPORTE COM CAMINHÃO BASCULANTE DE 18 M3, EM VIA URBANA EM LEITO NATURAL (UNIDADE: M3XKM). AF_04/2016 (MAT. DE JAZIDA)</t>
  </si>
  <si>
    <t>TRANSPORTE COM CAMINHÃO BASCULANTE DE 10 M3, EM VIA URBANA PAVIMENTADA, DMT ACIMA DE 30KM (UNIDADE: M3XKM). AF_04/2016 (BRITA)</t>
  </si>
  <si>
    <t>TRANSPORTE DE MATERIAL ASFALTICO, COM CAMINHÃO COM CAPACIDADE DE 30000 L EM RODOVIA PAVIMENTADA PARA DISTÂNCIAS MÉDIAS DE TRANSPORTE SUPERIORES A 100 KM. AF_02/2016 (CM-30)</t>
  </si>
  <si>
    <t>TRANSPORTE DE MATERIAL ASFALTICO, COM CAMINHÃO COM CAPACIDADE DE 30000 L EM RODOVIA PAVIMENTADA PARA DISTÂNCIAS MÉDIAS DE TRANSPORTE SUPERIORES A 100 KM. AF_02/2016 (RR-2C)</t>
  </si>
  <si>
    <t>TXKM</t>
  </si>
  <si>
    <t>8.0</t>
  </si>
  <si>
    <t>8.1</t>
  </si>
  <si>
    <t>GUIA (MEIO-FIO) E SARJETA CONJUGADOS DE CONCRETO, MOLDADA  IN LOCO  EM TRECHO RETO COM EXTRUSORA, 45 CM BASE (15 CM BASE DA GUIA + 30 CM BASE DA SARJETA) X 22 CM ALTURA. AF_06/2016</t>
  </si>
  <si>
    <t>M</t>
  </si>
  <si>
    <t>8.2</t>
  </si>
  <si>
    <t>GUIA (MEIO-FIO) E SARJETA CONJUGADOS DE CONCRETO, MOLDADA  IN LOCO  EM TRECHO CURVO COM EXTRUSORA, 45 CM BASE (15 CM BASE DA GUIA + 30 CM BASE DA SARJETA) X 22 CM ALTURA. AF_06/2016</t>
  </si>
  <si>
    <t>9.0</t>
  </si>
  <si>
    <t>9.1</t>
  </si>
  <si>
    <t>PREPARO DE FUNDO DE VALA COM LARGURA MAIOR OU IGUAL A 1,5 M E MENOR QUE 2,5 M, EM LOCAL COM NÍVEL BAIXO DE INTERFERÊNCIA. AF_06/2016</t>
  </si>
  <si>
    <t>9.2</t>
  </si>
  <si>
    <t>EXECUÇÃO DE PASSEIO (CALÇADA) OU PISO DE CONCRETO COM CONCRETO MOLDADO IN LOCO, FEITO EM OBRA, ACABAMENTO CONVENCIONAL, NÃO ARMADO. AF_07/2016</t>
  </si>
  <si>
    <t>9.3</t>
  </si>
  <si>
    <t>FORNECIMENTO E INSTALAÇÃO DE ACESSIBILIDADE COM PISO TÁTIL ALERTA E DIRECIONAL 25X25 CM EM PASSEIO PÚBLICO</t>
  </si>
  <si>
    <t>9.4</t>
  </si>
  <si>
    <t>9.5</t>
  </si>
  <si>
    <t>TRANSPORTE COM CAMINHÃO BASCULANTE DE 10 M3, EM VIA URBANA PAVIMENTADA, DMT ACIMA DE 30KM (UNIDADE: M3XKM). AF_04/2016 (BRITA PARA CALÇADAS)</t>
  </si>
  <si>
    <t>10.0</t>
  </si>
  <si>
    <t>SINALIZAÇÃO HORIZONTAL</t>
  </si>
  <si>
    <t>10.1</t>
  </si>
  <si>
    <t>SINALIZACAO HORIZONTAL COM TINTA RETRORREFLETIVA A BASE DE RESINA ACRILICA COM MICROESFERAS DE VIDRO</t>
  </si>
  <si>
    <t>SINALIZAÇÃO VERTICAL</t>
  </si>
  <si>
    <t>10.2</t>
  </si>
  <si>
    <t>10.3</t>
  </si>
  <si>
    <t>10.4</t>
  </si>
  <si>
    <t>10.5</t>
  </si>
  <si>
    <t>10.6</t>
  </si>
  <si>
    <t>10.7</t>
  </si>
  <si>
    <t>TRANSPORTE COMERCIAL COM CAMINHAO CARROCERIA 9 T, RODOVIA PAVIMENTADA (PISO TATÍL)</t>
  </si>
  <si>
    <t>10.8</t>
  </si>
  <si>
    <t>FORNECIMENTO E IMPLANTAÇÃO DE PLACA DE REGULAMENTAÇÃO EM AÇO, R1 LADO 0,248 M - PELÍCULA RETRORREFLETIVA TIPO I E SI</t>
  </si>
  <si>
    <t>FORNECIMENTO E IMPLANTAÇÃO DE SUPORTE METÁLICO GALVANIZADO PARA PLACA DE REGULAMENTAÇÃO - R1 - LADO DE 0,248 M</t>
  </si>
  <si>
    <t>FORNECIMENTO E IMPLANTAÇÃO DE PLACA DE REGULAMENTAÇÃO EM AÇO D=0,60M - PELÍCULA RETRORREFLETIVA TIPO I E SI</t>
  </si>
  <si>
    <t xml:space="preserve">FORNECIMENTO E IMPLANTAÇÃO DE SUPORTE METÁLICO GALVANIZADO PARA PLACA DE REGULAMENTAÇÃO - D = 0,60 M </t>
  </si>
  <si>
    <t>FORNECIMENTO E IMPLANTAÇÃO DE SUPORTE METÁLICO GALVANIZADO PARA PLACA DE ADVERTÊNCIA - LADO DE 0,60 M</t>
  </si>
  <si>
    <t>FORNECIMENTO E IMPLANTAÇÃO DE PLACA DE ADVERTÊNCIA EM AÇO, LADO DE 0,60M - PELÍCULA RETRORREFLETIVA TIPO I E SI</t>
  </si>
  <si>
    <t>FORNECIMENTO E IMPLANTAÇÃO DE PLACA DE IDENTIFICAÇÃO DE LOGRADOURO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</si>
</sst>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"/>
    <numFmt numFmtId="165" formatCode="&quot;Mês &quot;00"/>
    <numFmt numFmtId="166" formatCode="##&quot;.&quot;###&quot;.&quot;###&quot;/&quot;000#&quot;-&quot;##"/>
    <numFmt numFmtId="167" formatCode="_-#,##0.00_-;\-#,##0.00_-;_-&quot;-&quot;??_-;_-@_-"/>
    <numFmt numFmtId="168" formatCode="&quot;Medição &quot;00"/>
    <numFmt numFmtId="169" formatCode="dd/mm/yy;@"/>
    <numFmt numFmtId="170" formatCode="_-&quot;R$&quot;\ #,##0.00_-;\-&quot;R$&quot;\ #,##0.00_-;_-&quot;R$&quot;\ &quot;-&quot;??_-;_-@_-"/>
    <numFmt numFmtId="171" formatCode="_-#,##0.00_-;\-#,##0.00_-;_-&quot;-&quot;_-;_-@_-"/>
    <numFmt numFmtId="172" formatCode="General;General;"/>
    <numFmt numFmtId="173" formatCode="_(* #,##0.00_);_(* \(#,##0.00\);_(* &quot;-&quot;??_);_(@_)"/>
    <numFmt numFmtId="174" formatCode="0.00;;"/>
  </numFmts>
  <fonts count="50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7.5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i/>
      <sz val="1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sz val="8"/>
      <color indexed="22"/>
      <name val="Arial"/>
      <family val="2"/>
    </font>
    <font>
      <sz val="9"/>
      <color indexed="8"/>
      <name val="Calibri"/>
      <family val="2"/>
    </font>
    <font>
      <sz val="8"/>
      <color indexed="23"/>
      <name val="Arial"/>
      <family val="2"/>
    </font>
    <font>
      <sz val="9"/>
      <color indexed="23"/>
      <name val="Arial"/>
      <family val="2"/>
    </font>
    <font>
      <b/>
      <sz val="8"/>
      <color indexed="23"/>
      <name val="Arial"/>
      <family val="2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Calibri"/>
      <family val="2"/>
    </font>
    <font>
      <sz val="8"/>
      <color indexed="22"/>
      <name val="Arial"/>
      <family val="2"/>
    </font>
    <font>
      <sz val="11"/>
      <color indexed="8"/>
      <name val="Arial"/>
      <family val="2"/>
    </font>
    <font>
      <sz val="9"/>
      <color indexed="9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sz val="12"/>
      <name val="Arial"/>
      <family val="2"/>
    </font>
    <font>
      <sz val="9"/>
      <color indexed="8"/>
      <name val="Arial Narrow"/>
      <family val="2"/>
    </font>
    <font>
      <sz val="1"/>
      <color indexed="8"/>
      <name val="Arial"/>
      <family val="2"/>
    </font>
    <font>
      <sz val="9"/>
      <color indexed="81"/>
      <name val="Segoe UI"/>
      <family val="2"/>
    </font>
    <font>
      <sz val="8"/>
      <color rgb="FF000000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23"/>
      </left>
      <right style="hair">
        <color indexed="23"/>
      </right>
      <top/>
      <bottom/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hair">
        <color indexed="64"/>
      </top>
      <bottom style="thin">
        <color indexed="23"/>
      </bottom>
      <diagonal/>
    </border>
    <border>
      <left/>
      <right/>
      <top style="hair">
        <color indexed="64"/>
      </top>
      <bottom style="thin">
        <color indexed="23"/>
      </bottom>
      <diagonal/>
    </border>
    <border>
      <left/>
      <right style="thin">
        <color indexed="23"/>
      </right>
      <top style="hair">
        <color indexed="64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hair">
        <color indexed="64"/>
      </bottom>
      <diagonal/>
    </border>
    <border>
      <left/>
      <right/>
      <top style="thin">
        <color indexed="23"/>
      </top>
      <bottom style="hair">
        <color indexed="64"/>
      </bottom>
      <diagonal/>
    </border>
    <border>
      <left/>
      <right style="thin">
        <color indexed="23"/>
      </right>
      <top style="thin">
        <color indexed="23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23"/>
      </bottom>
      <diagonal/>
    </border>
    <border>
      <left style="thin">
        <color indexed="23"/>
      </left>
      <right style="hair">
        <color indexed="64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hair">
        <color indexed="23"/>
      </bottom>
      <diagonal/>
    </border>
    <border>
      <left/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hair">
        <color indexed="23"/>
      </top>
      <bottom style="thin">
        <color indexed="23"/>
      </bottom>
      <diagonal/>
    </border>
    <border>
      <left/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indexed="23"/>
      </left>
      <right/>
      <top/>
      <bottom style="hair">
        <color indexed="23"/>
      </bottom>
      <diagonal/>
    </border>
    <border>
      <left/>
      <right style="thin">
        <color indexed="23"/>
      </right>
      <top/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</borders>
  <cellStyleXfs count="8">
    <xf numFmtId="0" fontId="0" fillId="0" borderId="0"/>
    <xf numFmtId="44" fontId="22" fillId="0" borderId="0" applyFont="0" applyFill="0" applyBorder="0" applyAlignment="0" applyProtection="0"/>
    <xf numFmtId="0" fontId="9" fillId="0" borderId="0"/>
    <xf numFmtId="0" fontId="6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/>
    <xf numFmtId="0" fontId="2" fillId="0" borderId="0"/>
  </cellStyleXfs>
  <cellXfs count="321">
    <xf numFmtId="0" fontId="0" fillId="0" borderId="0" xfId="0"/>
    <xf numFmtId="0" fontId="7" fillId="0" borderId="2" xfId="3" applyFont="1" applyBorder="1" applyAlignment="1" applyProtection="1">
      <alignment vertical="top"/>
    </xf>
    <xf numFmtId="0" fontId="9" fillId="0" borderId="0" xfId="2" applyProtection="1"/>
    <xf numFmtId="0" fontId="2" fillId="0" borderId="0" xfId="2" applyFont="1" applyAlignment="1" applyProtection="1">
      <alignment horizontal="center"/>
    </xf>
    <xf numFmtId="0" fontId="9" fillId="0" borderId="0" xfId="2" applyAlignment="1" applyProtection="1">
      <alignment horizontal="left"/>
    </xf>
    <xf numFmtId="0" fontId="9" fillId="0" borderId="0" xfId="2" applyAlignment="1" applyProtection="1">
      <alignment horizontal="left" wrapText="1"/>
    </xf>
    <xf numFmtId="0" fontId="0" fillId="0" borderId="0" xfId="0" applyProtection="1"/>
    <xf numFmtId="0" fontId="9" fillId="0" borderId="0" xfId="2" applyBorder="1" applyProtection="1"/>
    <xf numFmtId="0" fontId="9" fillId="0" borderId="0" xfId="2" applyBorder="1" applyAlignment="1" applyProtection="1">
      <alignment horizontal="left"/>
    </xf>
    <xf numFmtId="0" fontId="2" fillId="0" borderId="0" xfId="2" applyFont="1" applyBorder="1" applyAlignment="1" applyProtection="1">
      <alignment horizontal="center"/>
    </xf>
    <xf numFmtId="0" fontId="7" fillId="0" borderId="3" xfId="2" applyFont="1" applyBorder="1" applyAlignment="1" applyProtection="1"/>
    <xf numFmtId="0" fontId="7" fillId="0" borderId="4" xfId="2" applyFont="1" applyBorder="1" applyAlignment="1" applyProtection="1"/>
    <xf numFmtId="0" fontId="7" fillId="0" borderId="2" xfId="2" applyFont="1" applyBorder="1" applyAlignment="1" applyProtection="1"/>
    <xf numFmtId="0" fontId="9" fillId="0" borderId="5" xfId="2" applyBorder="1" applyAlignment="1" applyProtection="1">
      <alignment horizontal="left"/>
    </xf>
    <xf numFmtId="0" fontId="2" fillId="0" borderId="5" xfId="2" applyFont="1" applyBorder="1" applyAlignment="1" applyProtection="1">
      <alignment horizontal="left"/>
    </xf>
    <xf numFmtId="0" fontId="7" fillId="0" borderId="3" xfId="2" applyFont="1" applyBorder="1" applyAlignment="1" applyProtection="1">
      <alignment horizontal="left"/>
    </xf>
    <xf numFmtId="0" fontId="7" fillId="0" borderId="4" xfId="2" applyFont="1" applyBorder="1" applyAlignment="1" applyProtection="1">
      <alignment horizontal="left"/>
    </xf>
    <xf numFmtId="0" fontId="7" fillId="0" borderId="2" xfId="2" applyFont="1" applyBorder="1" applyAlignment="1" applyProtection="1">
      <alignment horizontal="left"/>
    </xf>
    <xf numFmtId="0" fontId="7" fillId="0" borderId="0" xfId="2" applyFont="1" applyFill="1" applyBorder="1" applyAlignment="1" applyProtection="1">
      <alignment horizontal="left"/>
    </xf>
    <xf numFmtId="0" fontId="23" fillId="0" borderId="0" xfId="0" applyFont="1" applyBorder="1" applyProtection="1"/>
    <xf numFmtId="0" fontId="7" fillId="0" borderId="3" xfId="2" applyFont="1" applyFill="1" applyBorder="1" applyAlignment="1" applyProtection="1">
      <alignment horizontal="left"/>
    </xf>
    <xf numFmtId="0" fontId="23" fillId="0" borderId="4" xfId="0" applyFont="1" applyBorder="1" applyAlignment="1" applyProtection="1">
      <alignment horizontal="left"/>
    </xf>
    <xf numFmtId="0" fontId="23" fillId="0" borderId="2" xfId="0" applyFont="1" applyBorder="1" applyAlignment="1" applyProtection="1">
      <alignment horizontal="left"/>
    </xf>
    <xf numFmtId="0" fontId="24" fillId="0" borderId="0" xfId="2" applyFont="1" applyAlignment="1" applyProtection="1">
      <alignment horizontal="left"/>
    </xf>
    <xf numFmtId="0" fontId="0" fillId="0" borderId="0" xfId="0" applyBorder="1" applyProtection="1"/>
    <xf numFmtId="0" fontId="25" fillId="0" borderId="0" xfId="0" applyFont="1" applyAlignment="1" applyProtection="1">
      <alignment horizontal="center"/>
    </xf>
    <xf numFmtId="0" fontId="25" fillId="0" borderId="0" xfId="0" applyFont="1" applyAlignment="1" applyProtection="1">
      <alignment horizontal="left"/>
    </xf>
    <xf numFmtId="0" fontId="25" fillId="0" borderId="0" xfId="0" applyFont="1" applyFill="1" applyAlignment="1" applyProtection="1">
      <alignment horizontal="left"/>
    </xf>
    <xf numFmtId="0" fontId="25" fillId="0" borderId="0" xfId="0" applyFont="1" applyProtection="1"/>
    <xf numFmtId="0" fontId="1" fillId="0" borderId="0" xfId="0" applyNumberFormat="1" applyFont="1" applyAlignment="1" applyProtection="1">
      <alignment vertical="center"/>
    </xf>
    <xf numFmtId="0" fontId="2" fillId="0" borderId="0" xfId="0" applyNumberFormat="1" applyFont="1" applyAlignment="1" applyProtection="1">
      <alignment vertical="center"/>
    </xf>
    <xf numFmtId="0" fontId="26" fillId="0" borderId="0" xfId="0" applyFont="1" applyAlignment="1" applyProtection="1">
      <alignment horizontal="center" vertical="center"/>
    </xf>
    <xf numFmtId="0" fontId="26" fillId="0" borderId="0" xfId="0" applyFont="1" applyAlignment="1" applyProtection="1">
      <alignment vertical="center" wrapText="1"/>
    </xf>
    <xf numFmtId="0" fontId="26" fillId="0" borderId="0" xfId="0" applyFont="1" applyAlignment="1" applyProtection="1">
      <alignment vertical="center"/>
    </xf>
    <xf numFmtId="0" fontId="27" fillId="0" borderId="0" xfId="0" applyFont="1" applyAlignment="1" applyProtection="1"/>
    <xf numFmtId="0" fontId="3" fillId="0" borderId="0" xfId="0" applyNumberFormat="1" applyFont="1" applyBorder="1" applyAlignment="1" applyProtection="1"/>
    <xf numFmtId="0" fontId="28" fillId="0" borderId="0" xfId="0" applyFont="1" applyAlignment="1" applyProtection="1"/>
    <xf numFmtId="0" fontId="27" fillId="0" borderId="0" xfId="0" applyFont="1" applyAlignment="1" applyProtection="1">
      <alignment horizontal="left" vertical="center"/>
    </xf>
    <xf numFmtId="0" fontId="25" fillId="0" borderId="0" xfId="0" applyFont="1" applyFill="1" applyAlignment="1" applyProtection="1">
      <alignment horizontal="center" vertical="center"/>
    </xf>
    <xf numFmtId="0" fontId="27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27" fillId="0" borderId="0" xfId="0" applyFont="1" applyFill="1" applyAlignment="1" applyProtection="1">
      <alignment horizontal="center" vertical="center" wrapText="1"/>
    </xf>
    <xf numFmtId="0" fontId="27" fillId="0" borderId="0" xfId="0" applyFont="1" applyAlignment="1" applyProtection="1">
      <alignment horizontal="center" vertical="center" wrapText="1"/>
    </xf>
    <xf numFmtId="0" fontId="27" fillId="0" borderId="0" xfId="0" applyFont="1" applyAlignment="1" applyProtection="1">
      <alignment horizontal="center" wrapText="1"/>
    </xf>
    <xf numFmtId="0" fontId="27" fillId="0" borderId="0" xfId="0" applyFont="1" applyAlignment="1" applyProtection="1">
      <alignment horizontal="left"/>
    </xf>
    <xf numFmtId="0" fontId="27" fillId="0" borderId="0" xfId="0" applyFont="1" applyFill="1" applyAlignment="1" applyProtection="1">
      <alignment horizontal="left"/>
    </xf>
    <xf numFmtId="0" fontId="27" fillId="0" borderId="0" xfId="0" applyFont="1" applyAlignment="1" applyProtection="1">
      <alignment horizontal="center"/>
    </xf>
    <xf numFmtId="0" fontId="27" fillId="0" borderId="0" xfId="0" applyFont="1" applyProtection="1"/>
    <xf numFmtId="0" fontId="25" fillId="0" borderId="6" xfId="0" applyFont="1" applyBorder="1" applyAlignment="1" applyProtection="1">
      <alignment horizontal="center"/>
    </xf>
    <xf numFmtId="10" fontId="25" fillId="0" borderId="6" xfId="4" applyNumberFormat="1" applyFont="1" applyBorder="1" applyAlignment="1" applyProtection="1">
      <alignment horizontal="center"/>
    </xf>
    <xf numFmtId="43" fontId="25" fillId="0" borderId="0" xfId="5" applyFont="1" applyAlignment="1" applyProtection="1">
      <alignment horizontal="left"/>
    </xf>
    <xf numFmtId="0" fontId="25" fillId="0" borderId="7" xfId="0" applyFont="1" applyBorder="1" applyProtection="1"/>
    <xf numFmtId="0" fontId="25" fillId="0" borderId="0" xfId="0" applyFont="1" applyAlignment="1" applyProtection="1">
      <alignment horizontal="right"/>
    </xf>
    <xf numFmtId="0" fontId="25" fillId="0" borderId="0" xfId="0" applyFont="1" applyBorder="1" applyProtection="1"/>
    <xf numFmtId="0" fontId="25" fillId="0" borderId="0" xfId="0" applyFont="1" applyAlignment="1" applyProtection="1">
      <alignment horizontal="center" vertical="center" wrapText="1"/>
    </xf>
    <xf numFmtId="14" fontId="29" fillId="0" borderId="0" xfId="0" applyNumberFormat="1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wrapText="1"/>
    </xf>
    <xf numFmtId="14" fontId="25" fillId="0" borderId="6" xfId="0" applyNumberFormat="1" applyFont="1" applyBorder="1" applyAlignment="1" applyProtection="1">
      <alignment horizontal="center"/>
    </xf>
    <xf numFmtId="0" fontId="25" fillId="0" borderId="6" xfId="0" applyNumberFormat="1" applyFont="1" applyBorder="1" applyAlignment="1" applyProtection="1">
      <alignment horizontal="center"/>
    </xf>
    <xf numFmtId="10" fontId="25" fillId="0" borderId="6" xfId="0" applyNumberFormat="1" applyFont="1" applyBorder="1" applyAlignment="1" applyProtection="1">
      <alignment horizontal="center"/>
    </xf>
    <xf numFmtId="0" fontId="27" fillId="2" borderId="8" xfId="0" applyFont="1" applyFill="1" applyBorder="1" applyProtection="1"/>
    <xf numFmtId="0" fontId="25" fillId="2" borderId="9" xfId="0" applyFont="1" applyFill="1" applyBorder="1" applyProtection="1"/>
    <xf numFmtId="0" fontId="30" fillId="2" borderId="9" xfId="0" applyFont="1" applyFill="1" applyBorder="1" applyProtection="1"/>
    <xf numFmtId="10" fontId="27" fillId="2" borderId="9" xfId="0" applyNumberFormat="1" applyFont="1" applyFill="1" applyBorder="1" applyProtection="1"/>
    <xf numFmtId="0" fontId="27" fillId="2" borderId="9" xfId="0" applyFont="1" applyFill="1" applyBorder="1" applyAlignment="1" applyProtection="1">
      <alignment horizontal="right"/>
    </xf>
    <xf numFmtId="10" fontId="25" fillId="2" borderId="10" xfId="4" applyNumberFormat="1" applyFont="1" applyFill="1" applyBorder="1" applyProtection="1"/>
    <xf numFmtId="0" fontId="27" fillId="0" borderId="0" xfId="0" applyFont="1" applyAlignment="1" applyProtection="1">
      <alignment horizontal="right"/>
    </xf>
    <xf numFmtId="0" fontId="25" fillId="0" borderId="11" xfId="0" applyFont="1" applyBorder="1" applyAlignment="1" applyProtection="1">
      <alignment horizontal="center"/>
    </xf>
    <xf numFmtId="0" fontId="26" fillId="0" borderId="0" xfId="0" applyFont="1" applyAlignment="1" applyProtection="1">
      <alignment horizontal="left" vertical="center"/>
    </xf>
    <xf numFmtId="0" fontId="31" fillId="0" borderId="0" xfId="0" applyFont="1" applyAlignment="1" applyProtection="1">
      <alignment vertical="center"/>
    </xf>
    <xf numFmtId="0" fontId="25" fillId="0" borderId="0" xfId="0" applyFont="1" applyBorder="1" applyAlignment="1" applyProtection="1">
      <alignment horizontal="left"/>
    </xf>
    <xf numFmtId="0" fontId="1" fillId="0" borderId="0" xfId="0" applyFont="1" applyBorder="1" applyAlignment="1" applyProtection="1"/>
    <xf numFmtId="0" fontId="1" fillId="0" borderId="7" xfId="0" applyFont="1" applyBorder="1" applyAlignment="1" applyProtection="1"/>
    <xf numFmtId="0" fontId="25" fillId="0" borderId="0" xfId="0" applyFont="1" applyBorder="1" applyAlignment="1" applyProtection="1"/>
    <xf numFmtId="0" fontId="1" fillId="0" borderId="0" xfId="0" applyFont="1" applyBorder="1" applyAlignment="1" applyProtection="1">
      <alignment horizontal="right"/>
    </xf>
    <xf numFmtId="0" fontId="1" fillId="0" borderId="0" xfId="0" applyFont="1" applyAlignment="1" applyProtection="1">
      <alignment horizontal="right"/>
    </xf>
    <xf numFmtId="0" fontId="26" fillId="0" borderId="4" xfId="0" applyFont="1" applyBorder="1" applyAlignment="1" applyProtection="1">
      <alignment vertical="center" wrapText="1"/>
    </xf>
    <xf numFmtId="0" fontId="26" fillId="0" borderId="12" xfId="0" applyFont="1" applyBorder="1" applyAlignment="1" applyProtection="1">
      <alignment horizontal="center" vertical="center" wrapText="1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right" vertical="center"/>
    </xf>
    <xf numFmtId="0" fontId="25" fillId="2" borderId="1" xfId="0" applyFont="1" applyFill="1" applyBorder="1" applyAlignment="1" applyProtection="1">
      <alignment horizontal="center" textRotation="90" wrapText="1"/>
    </xf>
    <xf numFmtId="0" fontId="27" fillId="2" borderId="1" xfId="0" applyFont="1" applyFill="1" applyBorder="1" applyAlignment="1" applyProtection="1">
      <alignment horizontal="left"/>
    </xf>
    <xf numFmtId="0" fontId="27" fillId="2" borderId="1" xfId="0" applyFont="1" applyFill="1" applyBorder="1" applyAlignment="1" applyProtection="1">
      <alignment horizontal="center"/>
    </xf>
    <xf numFmtId="43" fontId="25" fillId="0" borderId="0" xfId="5" applyFont="1" applyProtection="1"/>
    <xf numFmtId="0" fontId="32" fillId="0" borderId="0" xfId="0" applyFont="1" applyProtection="1"/>
    <xf numFmtId="0" fontId="1" fillId="0" borderId="0" xfId="0" applyFont="1" applyProtection="1"/>
    <xf numFmtId="0" fontId="33" fillId="0" borderId="0" xfId="0" applyFont="1" applyAlignment="1" applyProtection="1">
      <alignment vertical="center"/>
    </xf>
    <xf numFmtId="0" fontId="25" fillId="0" borderId="0" xfId="0" applyFont="1" applyBorder="1" applyAlignment="1" applyProtection="1">
      <alignment horizontal="center" wrapText="1"/>
    </xf>
    <xf numFmtId="0" fontId="25" fillId="0" borderId="0" xfId="0" applyFont="1" applyBorder="1" applyAlignment="1" applyProtection="1">
      <alignment horizontal="center"/>
    </xf>
    <xf numFmtId="0" fontId="32" fillId="0" borderId="0" xfId="0" applyFont="1" applyAlignment="1" applyProtection="1">
      <alignment horizontal="center" textRotation="90"/>
    </xf>
    <xf numFmtId="0" fontId="27" fillId="0" borderId="0" xfId="0" applyNumberFormat="1" applyFont="1" applyAlignment="1" applyProtection="1">
      <alignment horizontal="left" vertical="center"/>
    </xf>
    <xf numFmtId="43" fontId="1" fillId="0" borderId="0" xfId="5" applyFont="1" applyAlignment="1" applyProtection="1">
      <alignment horizontal="center"/>
    </xf>
    <xf numFmtId="0" fontId="27" fillId="0" borderId="0" xfId="0" applyFont="1" applyFill="1" applyAlignment="1" applyProtection="1">
      <alignment horizontal="right" vertical="center"/>
    </xf>
    <xf numFmtId="0" fontId="27" fillId="0" borderId="0" xfId="0" applyFont="1" applyFill="1" applyBorder="1" applyAlignment="1" applyProtection="1">
      <alignment horizontal="right"/>
    </xf>
    <xf numFmtId="0" fontId="25" fillId="0" borderId="1" xfId="0" applyFont="1" applyBorder="1" applyAlignment="1" applyProtection="1">
      <alignment horizontal="center" textRotation="90" wrapText="1"/>
      <protection locked="0"/>
    </xf>
    <xf numFmtId="0" fontId="25" fillId="0" borderId="0" xfId="0" applyFont="1" applyAlignment="1" applyProtection="1">
      <alignment horizontal="center" textRotation="90"/>
    </xf>
    <xf numFmtId="10" fontId="34" fillId="0" borderId="0" xfId="0" applyNumberFormat="1" applyFont="1" applyAlignment="1" applyProtection="1">
      <alignment horizontal="center"/>
    </xf>
    <xf numFmtId="0" fontId="27" fillId="0" borderId="1" xfId="0" applyFont="1" applyBorder="1" applyAlignment="1" applyProtection="1">
      <alignment horizontal="center" vertical="center"/>
    </xf>
    <xf numFmtId="0" fontId="27" fillId="0" borderId="1" xfId="0" applyFont="1" applyBorder="1" applyAlignment="1" applyProtection="1">
      <alignment horizontal="center" vertical="center" wrapText="1"/>
    </xf>
    <xf numFmtId="43" fontId="4" fillId="0" borderId="1" xfId="5" applyFont="1" applyBorder="1" applyAlignment="1" applyProtection="1">
      <alignment horizontal="center" vertical="center" wrapText="1"/>
    </xf>
    <xf numFmtId="43" fontId="27" fillId="0" borderId="1" xfId="5" applyFont="1" applyBorder="1" applyAlignment="1" applyProtection="1">
      <alignment horizontal="center" vertical="center" wrapText="1"/>
    </xf>
    <xf numFmtId="0" fontId="27" fillId="0" borderId="0" xfId="0" applyFont="1" applyBorder="1" applyAlignment="1" applyProtection="1">
      <alignment wrapText="1"/>
    </xf>
    <xf numFmtId="0" fontId="27" fillId="0" borderId="0" xfId="0" applyFont="1" applyFill="1" applyBorder="1" applyAlignment="1" applyProtection="1">
      <alignment wrapText="1"/>
    </xf>
    <xf numFmtId="0" fontId="34" fillId="0" borderId="0" xfId="0" applyFont="1" applyAlignment="1" applyProtection="1">
      <alignment horizontal="center"/>
    </xf>
    <xf numFmtId="0" fontId="27" fillId="0" borderId="0" xfId="0" applyFont="1" applyAlignment="1" applyProtection="1">
      <alignment wrapText="1"/>
    </xf>
    <xf numFmtId="43" fontId="4" fillId="0" borderId="0" xfId="5" applyFont="1" applyAlignment="1" applyProtection="1">
      <alignment horizontal="center" wrapText="1"/>
    </xf>
    <xf numFmtId="43" fontId="27" fillId="0" borderId="0" xfId="5" applyFont="1" applyAlignment="1" applyProtection="1">
      <alignment wrapText="1"/>
    </xf>
    <xf numFmtId="0" fontId="27" fillId="0" borderId="0" xfId="0" applyFont="1" applyFill="1" applyAlignment="1" applyProtection="1">
      <alignment wrapText="1"/>
    </xf>
    <xf numFmtId="10" fontId="25" fillId="0" borderId="6" xfId="4" applyNumberFormat="1" applyFont="1" applyBorder="1" applyAlignment="1" applyProtection="1">
      <alignment horizontal="left" vertical="center" shrinkToFit="1"/>
    </xf>
    <xf numFmtId="43" fontId="1" fillId="0" borderId="6" xfId="5" applyFont="1" applyBorder="1" applyAlignment="1" applyProtection="1">
      <alignment horizontal="center" vertical="center"/>
    </xf>
    <xf numFmtId="43" fontId="25" fillId="0" borderId="6" xfId="5" applyFont="1" applyBorder="1" applyAlignment="1" applyProtection="1">
      <alignment vertical="center"/>
    </xf>
    <xf numFmtId="43" fontId="25" fillId="0" borderId="13" xfId="5" applyFont="1" applyBorder="1" applyAlignment="1" applyProtection="1">
      <alignment vertical="center"/>
    </xf>
    <xf numFmtId="0" fontId="25" fillId="0" borderId="13" xfId="0" applyFont="1" applyFill="1" applyBorder="1" applyAlignment="1" applyProtection="1">
      <alignment vertical="center" wrapText="1"/>
    </xf>
    <xf numFmtId="10" fontId="25" fillId="0" borderId="0" xfId="4" applyNumberFormat="1" applyFont="1" applyAlignment="1" applyProtection="1">
      <alignment horizontal="center" vertical="center"/>
    </xf>
    <xf numFmtId="0" fontId="26" fillId="0" borderId="0" xfId="0" applyFont="1" applyBorder="1" applyAlignment="1" applyProtection="1"/>
    <xf numFmtId="0" fontId="1" fillId="0" borderId="5" xfId="0" applyFont="1" applyBorder="1" applyAlignment="1" applyProtection="1">
      <alignment horizontal="right"/>
    </xf>
    <xf numFmtId="0" fontId="2" fillId="0" borderId="0" xfId="2" applyFont="1" applyFill="1" applyBorder="1" applyAlignment="1" applyProtection="1"/>
    <xf numFmtId="49" fontId="2" fillId="0" borderId="0" xfId="2" applyNumberFormat="1" applyFont="1" applyFill="1" applyBorder="1" applyAlignment="1" applyProtection="1">
      <alignment horizontal="left"/>
      <protection locked="0"/>
    </xf>
    <xf numFmtId="0" fontId="7" fillId="0" borderId="0" xfId="2" applyFont="1" applyBorder="1" applyAlignment="1" applyProtection="1">
      <alignment horizontal="left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left" vertical="center" indent="2"/>
    </xf>
    <xf numFmtId="0" fontId="36" fillId="0" borderId="0" xfId="0" applyFont="1" applyAlignment="1">
      <alignment horizontal="left" vertical="center" indent="7"/>
    </xf>
    <xf numFmtId="0" fontId="37" fillId="0" borderId="0" xfId="0" applyFont="1" applyAlignment="1">
      <alignment vertical="center"/>
    </xf>
    <xf numFmtId="0" fontId="37" fillId="0" borderId="0" xfId="0" applyFont="1" applyAlignment="1">
      <alignment horizontal="left" vertical="center" indent="9"/>
    </xf>
    <xf numFmtId="0" fontId="0" fillId="0" borderId="0" xfId="0" applyAlignment="1"/>
    <xf numFmtId="0" fontId="0" fillId="0" borderId="0" xfId="0" applyAlignment="1" applyProtection="1"/>
    <xf numFmtId="0" fontId="9" fillId="0" borderId="0" xfId="2" applyAlignment="1" applyProtection="1"/>
    <xf numFmtId="0" fontId="6" fillId="0" borderId="0" xfId="0" applyFont="1" applyAlignment="1" applyProtection="1">
      <alignment vertical="center"/>
    </xf>
    <xf numFmtId="0" fontId="1" fillId="0" borderId="0" xfId="0" applyNumberFormat="1" applyFont="1" applyAlignment="1" applyProtection="1">
      <alignment horizontal="center"/>
    </xf>
    <xf numFmtId="14" fontId="1" fillId="0" borderId="0" xfId="0" applyNumberFormat="1" applyFont="1" applyProtection="1"/>
    <xf numFmtId="0" fontId="29" fillId="0" borderId="0" xfId="0" applyFont="1" applyAlignment="1" applyProtection="1">
      <alignment horizontal="center" wrapText="1"/>
    </xf>
    <xf numFmtId="0" fontId="27" fillId="2" borderId="1" xfId="0" applyFont="1" applyFill="1" applyBorder="1" applyAlignment="1" applyProtection="1">
      <alignment horizontal="center" vertical="center" wrapText="1"/>
    </xf>
    <xf numFmtId="0" fontId="27" fillId="2" borderId="1" xfId="0" applyFont="1" applyFill="1" applyBorder="1" applyAlignment="1" applyProtection="1">
      <alignment horizontal="center" vertical="center"/>
    </xf>
    <xf numFmtId="0" fontId="26" fillId="0" borderId="0" xfId="0" applyFont="1" applyProtection="1"/>
    <xf numFmtId="43" fontId="39" fillId="0" borderId="14" xfId="5" applyFont="1" applyBorder="1" applyAlignment="1" applyProtection="1"/>
    <xf numFmtId="0" fontId="7" fillId="0" borderId="2" xfId="3" applyFont="1" applyBorder="1" applyAlignment="1" applyProtection="1">
      <alignment horizontal="left" vertical="top"/>
    </xf>
    <xf numFmtId="0" fontId="2" fillId="0" borderId="0" xfId="2" applyFont="1" applyProtection="1"/>
    <xf numFmtId="0" fontId="2" fillId="0" borderId="0" xfId="2" applyFont="1" applyBorder="1" applyProtection="1"/>
    <xf numFmtId="0" fontId="16" fillId="0" borderId="2" xfId="0" applyFont="1" applyBorder="1" applyAlignment="1" applyProtection="1"/>
    <xf numFmtId="0" fontId="7" fillId="0" borderId="2" xfId="0" applyFont="1" applyBorder="1" applyAlignment="1" applyProtection="1"/>
    <xf numFmtId="0" fontId="16" fillId="0" borderId="2" xfId="0" applyFont="1" applyBorder="1" applyAlignment="1" applyProtection="1">
      <alignment horizontal="center"/>
    </xf>
    <xf numFmtId="0" fontId="8" fillId="0" borderId="2" xfId="3" applyFont="1" applyBorder="1" applyAlignment="1" applyProtection="1">
      <alignment horizontal="center" vertical="top"/>
    </xf>
    <xf numFmtId="0" fontId="36" fillId="3" borderId="12" xfId="0" applyFont="1" applyFill="1" applyBorder="1" applyAlignment="1" applyProtection="1">
      <alignment vertical="top" wrapText="1"/>
      <protection locked="0"/>
    </xf>
    <xf numFmtId="0" fontId="36" fillId="3" borderId="12" xfId="0" applyFont="1" applyFill="1" applyBorder="1" applyAlignment="1" applyProtection="1">
      <alignment horizontal="left" vertical="top" wrapText="1"/>
      <protection locked="0"/>
    </xf>
    <xf numFmtId="49" fontId="36" fillId="3" borderId="12" xfId="0" applyNumberFormat="1" applyFont="1" applyFill="1" applyBorder="1" applyAlignment="1" applyProtection="1">
      <protection locked="0"/>
    </xf>
    <xf numFmtId="166" fontId="2" fillId="3" borderId="12" xfId="0" applyNumberFormat="1" applyFont="1" applyFill="1" applyBorder="1" applyAlignment="1" applyProtection="1">
      <alignment horizontal="left" vertical="top" wrapText="1"/>
      <protection locked="0"/>
    </xf>
    <xf numFmtId="14" fontId="36" fillId="3" borderId="12" xfId="0" applyNumberFormat="1" applyFont="1" applyFill="1" applyBorder="1" applyAlignment="1" applyProtection="1">
      <alignment horizontal="center"/>
      <protection locked="0"/>
    </xf>
    <xf numFmtId="49" fontId="2" fillId="3" borderId="12" xfId="2" applyNumberFormat="1" applyFont="1" applyFill="1" applyBorder="1" applyAlignment="1" applyProtection="1">
      <alignment horizontal="left"/>
      <protection locked="0"/>
    </xf>
    <xf numFmtId="0" fontId="0" fillId="3" borderId="12" xfId="0" applyFill="1" applyBorder="1" applyAlignment="1" applyProtection="1">
      <alignment horizontal="left"/>
      <protection locked="0"/>
    </xf>
    <xf numFmtId="49" fontId="2" fillId="3" borderId="12" xfId="0" applyNumberFormat="1" applyFont="1" applyFill="1" applyBorder="1" applyAlignment="1" applyProtection="1">
      <alignment horizontal="left" vertical="top" wrapText="1"/>
      <protection locked="0"/>
    </xf>
    <xf numFmtId="0" fontId="37" fillId="0" borderId="0" xfId="0" applyFont="1" applyAlignment="1">
      <alignment horizontal="left" vertical="center"/>
    </xf>
    <xf numFmtId="0" fontId="25" fillId="0" borderId="6" xfId="0" applyFont="1" applyFill="1" applyBorder="1" applyAlignment="1" applyProtection="1">
      <alignment vertical="center" wrapText="1"/>
      <protection hidden="1"/>
    </xf>
    <xf numFmtId="1" fontId="40" fillId="0" borderId="0" xfId="4" applyNumberFormat="1" applyFont="1" applyAlignment="1" applyProtection="1">
      <alignment horizontal="center" vertical="center"/>
    </xf>
    <xf numFmtId="43" fontId="1" fillId="0" borderId="6" xfId="5" applyFont="1" applyFill="1" applyBorder="1" applyAlignment="1" applyProtection="1">
      <alignment horizontal="center" vertical="center" shrinkToFit="1"/>
    </xf>
    <xf numFmtId="0" fontId="25" fillId="0" borderId="6" xfId="0" quotePrefix="1" applyFont="1" applyBorder="1" applyAlignment="1" applyProtection="1">
      <alignment horizontal="left" vertical="center"/>
    </xf>
    <xf numFmtId="0" fontId="25" fillId="0" borderId="6" xfId="0" applyFont="1" applyBorder="1" applyAlignment="1" applyProtection="1">
      <alignment vertical="center" wrapText="1"/>
    </xf>
    <xf numFmtId="0" fontId="25" fillId="0" borderId="6" xfId="0" applyFont="1" applyBorder="1" applyAlignment="1" applyProtection="1">
      <alignment horizontal="center" vertical="center"/>
    </xf>
    <xf numFmtId="0" fontId="28" fillId="0" borderId="0" xfId="0" applyFont="1" applyProtection="1"/>
    <xf numFmtId="0" fontId="28" fillId="0" borderId="0" xfId="0" applyFont="1" applyAlignment="1" applyProtection="1">
      <alignment horizontal="left"/>
    </xf>
    <xf numFmtId="0" fontId="28" fillId="0" borderId="0" xfId="0" applyFont="1" applyAlignment="1" applyProtection="1">
      <alignment horizontal="center"/>
    </xf>
    <xf numFmtId="0" fontId="28" fillId="0" borderId="0" xfId="0" applyFont="1" applyAlignment="1" applyProtection="1">
      <alignment horizontal="right"/>
    </xf>
    <xf numFmtId="1" fontId="25" fillId="0" borderId="0" xfId="4" applyNumberFormat="1" applyFont="1" applyAlignment="1" applyProtection="1">
      <alignment horizontal="center" vertical="center"/>
    </xf>
    <xf numFmtId="0" fontId="38" fillId="0" borderId="0" xfId="0" applyFont="1" applyAlignment="1" applyProtection="1">
      <alignment horizontal="center" vertical="center" wrapText="1"/>
    </xf>
    <xf numFmtId="0" fontId="36" fillId="0" borderId="6" xfId="0" applyFont="1" applyBorder="1" applyAlignment="1" applyProtection="1">
      <alignment horizontal="center"/>
    </xf>
    <xf numFmtId="0" fontId="36" fillId="3" borderId="6" xfId="5" applyNumberFormat="1" applyFont="1" applyFill="1" applyBorder="1" applyAlignment="1" applyProtection="1">
      <alignment horizontal="center"/>
      <protection locked="0"/>
    </xf>
    <xf numFmtId="0" fontId="38" fillId="2" borderId="1" xfId="0" applyFont="1" applyFill="1" applyBorder="1" applyAlignment="1" applyProtection="1">
      <alignment horizontal="center" vertical="center"/>
    </xf>
    <xf numFmtId="0" fontId="0" fillId="0" borderId="0" xfId="0" applyBorder="1"/>
    <xf numFmtId="0" fontId="7" fillId="0" borderId="0" xfId="0" applyFont="1" applyFill="1" applyBorder="1" applyAlignment="1" applyProtection="1">
      <alignment horizontal="right"/>
    </xf>
    <xf numFmtId="169" fontId="7" fillId="0" borderId="0" xfId="0" applyNumberFormat="1" applyFont="1" applyFill="1" applyBorder="1" applyAlignment="1" applyProtection="1">
      <alignment horizontal="right"/>
    </xf>
    <xf numFmtId="0" fontId="27" fillId="0" borderId="0" xfId="0" applyFont="1" applyBorder="1" applyAlignment="1" applyProtection="1"/>
    <xf numFmtId="0" fontId="1" fillId="0" borderId="0" xfId="0" applyNumberFormat="1" applyFont="1" applyBorder="1" applyAlignment="1" applyProtection="1">
      <alignment vertical="center"/>
    </xf>
    <xf numFmtId="0" fontId="41" fillId="0" borderId="0" xfId="0" applyFont="1" applyAlignment="1" applyProtection="1">
      <alignment horizontal="left" vertical="center"/>
    </xf>
    <xf numFmtId="10" fontId="25" fillId="2" borderId="9" xfId="0" applyNumberFormat="1" applyFont="1" applyFill="1" applyBorder="1" applyProtection="1"/>
    <xf numFmtId="0" fontId="25" fillId="0" borderId="12" xfId="0" applyFont="1" applyBorder="1" applyAlignment="1" applyProtection="1">
      <alignment horizontal="center" vertical="center" wrapText="1"/>
    </xf>
    <xf numFmtId="1" fontId="25" fillId="0" borderId="6" xfId="0" applyNumberFormat="1" applyFont="1" applyBorder="1" applyAlignment="1" applyProtection="1">
      <alignment horizontal="center"/>
    </xf>
    <xf numFmtId="0" fontId="25" fillId="3" borderId="6" xfId="0" applyFont="1" applyFill="1" applyBorder="1" applyAlignment="1" applyProtection="1">
      <alignment horizontal="center" vertical="center"/>
      <protection locked="0"/>
    </xf>
    <xf numFmtId="0" fontId="25" fillId="3" borderId="6" xfId="0" applyFont="1" applyFill="1" applyBorder="1" applyAlignment="1" applyProtection="1">
      <alignment horizontal="left" vertical="center"/>
      <protection locked="0"/>
    </xf>
    <xf numFmtId="0" fontId="25" fillId="3" borderId="6" xfId="0" applyFont="1" applyFill="1" applyBorder="1" applyAlignment="1" applyProtection="1">
      <alignment vertical="center" wrapText="1"/>
      <protection locked="0"/>
    </xf>
    <xf numFmtId="0" fontId="1" fillId="2" borderId="9" xfId="4" applyNumberFormat="1" applyFont="1" applyFill="1" applyBorder="1" applyAlignment="1" applyProtection="1">
      <alignment horizontal="center"/>
    </xf>
    <xf numFmtId="170" fontId="25" fillId="2" borderId="9" xfId="1" applyNumberFormat="1" applyFont="1" applyFill="1" applyBorder="1" applyAlignment="1" applyProtection="1">
      <alignment shrinkToFit="1"/>
    </xf>
    <xf numFmtId="43" fontId="25" fillId="0" borderId="0" xfId="5" applyFont="1" applyFill="1" applyProtection="1"/>
    <xf numFmtId="171" fontId="27" fillId="2" borderId="1" xfId="5" applyNumberFormat="1" applyFont="1" applyFill="1" applyBorder="1" applyAlignment="1" applyProtection="1">
      <alignment horizontal="center" shrinkToFit="1"/>
    </xf>
    <xf numFmtId="171" fontId="25" fillId="0" borderId="6" xfId="5" applyNumberFormat="1" applyFont="1" applyBorder="1" applyAlignment="1" applyProtection="1">
      <alignment horizontal="center" shrinkToFit="1"/>
    </xf>
    <xf numFmtId="0" fontId="23" fillId="0" borderId="15" xfId="0" applyFont="1" applyBorder="1" applyProtection="1"/>
    <xf numFmtId="0" fontId="10" fillId="2" borderId="16" xfId="2" applyFont="1" applyFill="1" applyBorder="1" applyAlignment="1" applyProtection="1">
      <alignment vertical="center" wrapText="1"/>
    </xf>
    <xf numFmtId="0" fontId="10" fillId="2" borderId="17" xfId="2" applyFont="1" applyFill="1" applyBorder="1" applyAlignment="1" applyProtection="1">
      <alignment vertical="center" wrapText="1"/>
    </xf>
    <xf numFmtId="0" fontId="42" fillId="0" borderId="0" xfId="0" applyFont="1" applyAlignment="1" applyProtection="1">
      <alignment vertical="center"/>
    </xf>
    <xf numFmtId="0" fontId="36" fillId="0" borderId="15" xfId="0" applyFont="1" applyBorder="1" applyAlignment="1">
      <alignment horizontal="center" vertical="center"/>
    </xf>
    <xf numFmtId="14" fontId="1" fillId="0" borderId="0" xfId="0" applyNumberFormat="1" applyFont="1" applyAlignment="1" applyProtection="1">
      <alignment horizontal="center" vertical="center"/>
    </xf>
    <xf numFmtId="0" fontId="25" fillId="0" borderId="0" xfId="0" applyFont="1" applyAlignment="1" applyProtection="1"/>
    <xf numFmtId="0" fontId="26" fillId="0" borderId="0" xfId="0" applyFont="1" applyBorder="1" applyAlignment="1" applyProtection="1">
      <protection locked="0"/>
    </xf>
    <xf numFmtId="0" fontId="25" fillId="0" borderId="0" xfId="0" applyFont="1" applyProtection="1">
      <protection locked="0"/>
    </xf>
    <xf numFmtId="172" fontId="25" fillId="0" borderId="6" xfId="0" applyNumberFormat="1" applyFont="1" applyBorder="1" applyAlignment="1" applyProtection="1">
      <alignment horizontal="left"/>
    </xf>
    <xf numFmtId="172" fontId="25" fillId="0" borderId="6" xfId="0" applyNumberFormat="1" applyFont="1" applyBorder="1" applyAlignment="1" applyProtection="1">
      <alignment horizontal="center"/>
    </xf>
    <xf numFmtId="172" fontId="25" fillId="0" borderId="6" xfId="0" applyNumberFormat="1" applyFont="1" applyFill="1" applyBorder="1" applyAlignment="1" applyProtection="1">
      <alignment horizontal="center"/>
    </xf>
    <xf numFmtId="1" fontId="25" fillId="0" borderId="0" xfId="0" applyNumberFormat="1" applyFont="1" applyProtection="1">
      <protection locked="0"/>
    </xf>
    <xf numFmtId="0" fontId="0" fillId="0" borderId="0" xfId="0" applyAlignment="1" applyProtection="1">
      <alignment vertical="center"/>
    </xf>
    <xf numFmtId="0" fontId="45" fillId="2" borderId="18" xfId="2" applyFont="1" applyFill="1" applyBorder="1" applyAlignment="1" applyProtection="1">
      <alignment vertical="center" wrapText="1"/>
    </xf>
    <xf numFmtId="3" fontId="45" fillId="2" borderId="19" xfId="2" applyNumberFormat="1" applyFont="1" applyFill="1" applyBorder="1" applyAlignment="1" applyProtection="1">
      <alignment horizontal="left" vertical="center" wrapText="1"/>
    </xf>
    <xf numFmtId="0" fontId="25" fillId="4" borderId="1" xfId="0" applyFont="1" applyFill="1" applyBorder="1" applyAlignment="1" applyProtection="1">
      <alignment horizontal="center" textRotation="90" wrapText="1"/>
      <protection locked="0"/>
    </xf>
    <xf numFmtId="0" fontId="21" fillId="4" borderId="1" xfId="0" applyFont="1" applyFill="1" applyBorder="1" applyAlignment="1" applyProtection="1">
      <alignment horizontal="center" textRotation="90" wrapText="1"/>
      <protection locked="0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horizontal="left" vertical="center" indent="2"/>
    </xf>
    <xf numFmtId="0" fontId="46" fillId="0" borderId="6" xfId="0" applyFont="1" applyBorder="1" applyAlignment="1" applyProtection="1">
      <alignment horizontal="left"/>
    </xf>
    <xf numFmtId="0" fontId="46" fillId="2" borderId="1" xfId="0" applyFont="1" applyFill="1" applyBorder="1" applyAlignment="1" applyProtection="1">
      <alignment horizontal="center" textRotation="90"/>
    </xf>
    <xf numFmtId="43" fontId="47" fillId="0" borderId="0" xfId="5" applyFont="1" applyFill="1" applyAlignment="1" applyProtection="1">
      <alignment horizontal="left"/>
    </xf>
    <xf numFmtId="0" fontId="25" fillId="6" borderId="6" xfId="0" applyFont="1" applyFill="1" applyBorder="1" applyAlignment="1" applyProtection="1">
      <alignment vertical="center" wrapText="1"/>
      <protection locked="0" hidden="1"/>
    </xf>
    <xf numFmtId="0" fontId="25" fillId="0" borderId="6" xfId="0" applyFont="1" applyFill="1" applyBorder="1" applyAlignment="1" applyProtection="1">
      <alignment horizontal="center" vertical="center"/>
      <protection locked="0"/>
    </xf>
    <xf numFmtId="0" fontId="21" fillId="3" borderId="6" xfId="0" applyFont="1" applyFill="1" applyBorder="1" applyAlignment="1" applyProtection="1">
      <alignment horizontal="left" vertical="center"/>
      <protection locked="0"/>
    </xf>
    <xf numFmtId="49" fontId="13" fillId="3" borderId="12" xfId="0" applyNumberFormat="1" applyFont="1" applyFill="1" applyBorder="1" applyAlignment="1" applyProtection="1">
      <alignment horizontal="left" vertical="top" wrapText="1"/>
      <protection locked="0"/>
    </xf>
    <xf numFmtId="0" fontId="13" fillId="3" borderId="12" xfId="0" applyFont="1" applyFill="1" applyBorder="1" applyAlignment="1" applyProtection="1">
      <alignment vertical="top" wrapText="1"/>
      <protection locked="0"/>
    </xf>
    <xf numFmtId="14" fontId="13" fillId="3" borderId="12" xfId="0" applyNumberFormat="1" applyFont="1" applyFill="1" applyBorder="1" applyAlignment="1" applyProtection="1">
      <alignment horizontal="center" vertical="top" wrapText="1"/>
      <protection locked="0"/>
    </xf>
    <xf numFmtId="43" fontId="1" fillId="0" borderId="6" xfId="5" applyFont="1" applyBorder="1" applyAlignment="1" applyProtection="1">
      <alignment horizontal="center" vertical="center" shrinkToFit="1"/>
    </xf>
    <xf numFmtId="43" fontId="25" fillId="0" borderId="6" xfId="5" applyFont="1" applyBorder="1" applyAlignment="1" applyProtection="1">
      <alignment vertical="center" shrinkToFit="1"/>
    </xf>
    <xf numFmtId="43" fontId="25" fillId="3" borderId="6" xfId="5" applyFont="1" applyFill="1" applyBorder="1" applyAlignment="1" applyProtection="1">
      <alignment vertical="center" shrinkToFit="1"/>
      <protection locked="0"/>
    </xf>
    <xf numFmtId="0" fontId="13" fillId="7" borderId="11" xfId="5" applyNumberFormat="1" applyFont="1" applyFill="1" applyBorder="1" applyAlignment="1" applyProtection="1">
      <alignment horizontal="left"/>
    </xf>
    <xf numFmtId="0" fontId="36" fillId="7" borderId="20" xfId="5" applyNumberFormat="1" applyFont="1" applyFill="1" applyBorder="1" applyAlignment="1" applyProtection="1">
      <alignment horizontal="center"/>
    </xf>
    <xf numFmtId="0" fontId="36" fillId="7" borderId="14" xfId="5" applyNumberFormat="1" applyFont="1" applyFill="1" applyBorder="1" applyAlignment="1" applyProtection="1">
      <alignment horizontal="center"/>
    </xf>
    <xf numFmtId="43" fontId="25" fillId="0" borderId="6" xfId="5" applyFont="1" applyBorder="1" applyAlignment="1" applyProtection="1">
      <alignment shrinkToFit="1"/>
    </xf>
    <xf numFmtId="173" fontId="25" fillId="3" borderId="6" xfId="5" applyNumberFormat="1" applyFont="1" applyFill="1" applyBorder="1" applyAlignment="1" applyProtection="1">
      <alignment horizontal="center" vertical="center" shrinkToFit="1"/>
      <protection locked="0"/>
    </xf>
    <xf numFmtId="174" fontId="25" fillId="0" borderId="6" xfId="0" applyNumberFormat="1" applyFont="1" applyBorder="1" applyAlignment="1" applyProtection="1">
      <alignment horizontal="left" wrapText="1"/>
    </xf>
    <xf numFmtId="0" fontId="20" fillId="0" borderId="1" xfId="0" applyFont="1" applyFill="1" applyBorder="1" applyAlignment="1" applyProtection="1">
      <alignment horizontal="center" vertical="center" wrapText="1"/>
    </xf>
    <xf numFmtId="0" fontId="13" fillId="3" borderId="12" xfId="0" applyFont="1" applyFill="1" applyBorder="1" applyAlignment="1" applyProtection="1">
      <alignment horizontal="left" vertical="top" wrapText="1"/>
      <protection locked="0"/>
    </xf>
    <xf numFmtId="0" fontId="36" fillId="0" borderId="0" xfId="0" applyFont="1" applyAlignment="1">
      <alignment horizontal="left" vertical="center" wrapText="1"/>
    </xf>
    <xf numFmtId="0" fontId="7" fillId="0" borderId="3" xfId="3" applyFont="1" applyBorder="1" applyAlignment="1" applyProtection="1">
      <alignment horizontal="left" vertical="top"/>
    </xf>
    <xf numFmtId="0" fontId="7" fillId="0" borderId="0" xfId="3" applyFont="1" applyBorder="1" applyAlignment="1" applyProtection="1">
      <alignment horizontal="left" vertical="top"/>
    </xf>
    <xf numFmtId="0" fontId="7" fillId="0" borderId="4" xfId="3" applyFont="1" applyBorder="1" applyAlignment="1" applyProtection="1">
      <alignment horizontal="left" vertical="top"/>
    </xf>
    <xf numFmtId="49" fontId="13" fillId="3" borderId="18" xfId="0" applyNumberFormat="1" applyFont="1" applyFill="1" applyBorder="1" applyAlignment="1" applyProtection="1">
      <alignment horizontal="left" vertical="top" wrapText="1"/>
      <protection locked="0"/>
    </xf>
    <xf numFmtId="49" fontId="36" fillId="3" borderId="7" xfId="0" applyNumberFormat="1" applyFont="1" applyFill="1" applyBorder="1" applyAlignment="1" applyProtection="1">
      <alignment horizontal="left" vertical="top" wrapText="1"/>
      <protection locked="0"/>
    </xf>
    <xf numFmtId="49" fontId="36" fillId="3" borderId="17" xfId="0" applyNumberFormat="1" applyFont="1" applyFill="1" applyBorder="1" applyAlignment="1" applyProtection="1">
      <alignment horizontal="left" vertical="top" wrapText="1"/>
      <protection locked="0"/>
    </xf>
    <xf numFmtId="0" fontId="16" fillId="0" borderId="3" xfId="0" applyFont="1" applyBorder="1" applyAlignment="1" applyProtection="1">
      <alignment horizontal="left"/>
    </xf>
    <xf numFmtId="0" fontId="16" fillId="0" borderId="0" xfId="0" applyFont="1" applyBorder="1" applyAlignment="1" applyProtection="1">
      <alignment horizontal="left"/>
    </xf>
    <xf numFmtId="0" fontId="43" fillId="4" borderId="21" xfId="0" applyFont="1" applyFill="1" applyBorder="1" applyAlignment="1" applyProtection="1">
      <alignment horizontal="center" vertical="center"/>
    </xf>
    <xf numFmtId="0" fontId="43" fillId="4" borderId="22" xfId="0" applyFont="1" applyFill="1" applyBorder="1" applyAlignment="1" applyProtection="1">
      <alignment horizontal="center" vertical="center"/>
    </xf>
    <xf numFmtId="0" fontId="13" fillId="3" borderId="15" xfId="0" applyFont="1" applyFill="1" applyBorder="1" applyAlignment="1" applyProtection="1">
      <alignment horizontal="left" vertical="center"/>
      <protection locked="0"/>
    </xf>
    <xf numFmtId="0" fontId="36" fillId="3" borderId="15" xfId="0" applyFont="1" applyFill="1" applyBorder="1" applyAlignment="1" applyProtection="1">
      <alignment horizontal="left" vertical="center"/>
      <protection locked="0"/>
    </xf>
    <xf numFmtId="0" fontId="36" fillId="3" borderId="18" xfId="0" applyFont="1" applyFill="1" applyBorder="1" applyAlignment="1" applyProtection="1">
      <alignment horizontal="left" vertical="top" wrapText="1"/>
      <protection locked="0"/>
    </xf>
    <xf numFmtId="0" fontId="36" fillId="3" borderId="7" xfId="0" applyFont="1" applyFill="1" applyBorder="1" applyAlignment="1" applyProtection="1">
      <alignment horizontal="left" vertical="top" wrapText="1"/>
      <protection locked="0"/>
    </xf>
    <xf numFmtId="0" fontId="2" fillId="3" borderId="18" xfId="2" applyFont="1" applyFill="1" applyBorder="1" applyAlignment="1" applyProtection="1">
      <alignment horizontal="left"/>
      <protection locked="0"/>
    </xf>
    <xf numFmtId="0" fontId="2" fillId="3" borderId="17" xfId="2" applyFont="1" applyFill="1" applyBorder="1" applyAlignment="1" applyProtection="1">
      <alignment horizontal="left"/>
      <protection locked="0"/>
    </xf>
    <xf numFmtId="0" fontId="36" fillId="3" borderId="18" xfId="0" applyFont="1" applyFill="1" applyBorder="1" applyAlignment="1" applyProtection="1">
      <alignment horizontal="left"/>
      <protection locked="0"/>
    </xf>
    <xf numFmtId="0" fontId="36" fillId="3" borderId="7" xfId="0" applyFont="1" applyFill="1" applyBorder="1" applyAlignment="1" applyProtection="1">
      <alignment horizontal="left"/>
      <protection locked="0"/>
    </xf>
    <xf numFmtId="0" fontId="13" fillId="0" borderId="15" xfId="0" applyFont="1" applyFill="1" applyBorder="1" applyAlignment="1" applyProtection="1">
      <alignment horizontal="left" vertical="center"/>
    </xf>
    <xf numFmtId="0" fontId="36" fillId="0" borderId="15" xfId="0" applyFont="1" applyFill="1" applyBorder="1" applyAlignment="1" applyProtection="1">
      <alignment horizontal="left" vertical="center"/>
    </xf>
    <xf numFmtId="0" fontId="23" fillId="0" borderId="21" xfId="0" applyFont="1" applyBorder="1" applyProtection="1"/>
    <xf numFmtId="0" fontId="23" fillId="0" borderId="23" xfId="0" applyFont="1" applyBorder="1" applyProtection="1"/>
    <xf numFmtId="0" fontId="10" fillId="2" borderId="5" xfId="2" applyFont="1" applyFill="1" applyBorder="1" applyAlignment="1" applyProtection="1">
      <alignment horizontal="center" vertical="center" wrapText="1"/>
    </xf>
    <xf numFmtId="0" fontId="10" fillId="2" borderId="7" xfId="2" applyFont="1" applyFill="1" applyBorder="1" applyAlignment="1" applyProtection="1">
      <alignment horizontal="center" vertical="center" wrapText="1"/>
    </xf>
    <xf numFmtId="0" fontId="0" fillId="3" borderId="18" xfId="0" applyFill="1" applyBorder="1" applyAlignment="1" applyProtection="1">
      <alignment horizontal="left"/>
      <protection locked="0"/>
    </xf>
    <xf numFmtId="0" fontId="0" fillId="3" borderId="17" xfId="0" applyFill="1" applyBorder="1" applyAlignment="1" applyProtection="1">
      <alignment horizontal="left"/>
      <protection locked="0"/>
    </xf>
    <xf numFmtId="0" fontId="13" fillId="3" borderId="18" xfId="0" applyFont="1" applyFill="1" applyBorder="1" applyAlignment="1" applyProtection="1">
      <alignment horizontal="left" vertical="top" wrapText="1"/>
      <protection locked="0"/>
    </xf>
    <xf numFmtId="0" fontId="36" fillId="3" borderId="17" xfId="0" applyFont="1" applyFill="1" applyBorder="1" applyAlignment="1" applyProtection="1">
      <alignment horizontal="left" vertical="top" wrapText="1"/>
      <protection locked="0"/>
    </xf>
    <xf numFmtId="0" fontId="25" fillId="0" borderId="5" xfId="0" applyFont="1" applyBorder="1" applyAlignment="1" applyProtection="1">
      <alignment horizontal="left"/>
    </xf>
    <xf numFmtId="0" fontId="25" fillId="0" borderId="0" xfId="0" applyFont="1" applyAlignment="1" applyProtection="1">
      <alignment horizontal="left"/>
    </xf>
    <xf numFmtId="0" fontId="26" fillId="0" borderId="18" xfId="0" applyFont="1" applyBorder="1" applyAlignment="1" applyProtection="1">
      <alignment horizontal="center" vertical="center" wrapText="1"/>
    </xf>
    <xf numFmtId="0" fontId="26" fillId="0" borderId="17" xfId="0" applyFont="1" applyBorder="1" applyAlignment="1" applyProtection="1">
      <alignment horizontal="center" vertical="center"/>
    </xf>
    <xf numFmtId="0" fontId="26" fillId="0" borderId="0" xfId="0" applyFont="1" applyAlignment="1" applyProtection="1">
      <alignment horizontal="left" vertical="center" wrapText="1"/>
    </xf>
    <xf numFmtId="0" fontId="26" fillId="0" borderId="7" xfId="0" applyFont="1" applyBorder="1" applyAlignment="1" applyProtection="1">
      <alignment horizontal="left"/>
      <protection locked="0"/>
    </xf>
    <xf numFmtId="0" fontId="25" fillId="0" borderId="0" xfId="0" applyFont="1" applyBorder="1" applyAlignment="1" applyProtection="1">
      <alignment horizontal="left"/>
    </xf>
    <xf numFmtId="0" fontId="26" fillId="0" borderId="7" xfId="0" applyFont="1" applyBorder="1" applyAlignment="1" applyProtection="1">
      <alignment horizontal="left"/>
    </xf>
    <xf numFmtId="167" fontId="36" fillId="0" borderId="24" xfId="5" applyNumberFormat="1" applyFont="1" applyBorder="1" applyAlignment="1" applyProtection="1">
      <alignment horizontal="center" shrinkToFit="1"/>
    </xf>
    <xf numFmtId="167" fontId="36" fillId="0" borderId="25" xfId="5" applyNumberFormat="1" applyFont="1" applyBorder="1" applyAlignment="1" applyProtection="1">
      <alignment horizontal="center" shrinkToFit="1"/>
    </xf>
    <xf numFmtId="167" fontId="36" fillId="0" borderId="26" xfId="5" applyNumberFormat="1" applyFont="1" applyBorder="1" applyAlignment="1" applyProtection="1">
      <alignment horizontal="center" shrinkToFit="1"/>
    </xf>
    <xf numFmtId="10" fontId="36" fillId="0" borderId="27" xfId="4" applyNumberFormat="1" applyFont="1" applyBorder="1" applyAlignment="1" applyProtection="1">
      <alignment horizontal="center"/>
    </xf>
    <xf numFmtId="10" fontId="36" fillId="0" borderId="28" xfId="4" applyNumberFormat="1" applyFont="1" applyBorder="1" applyAlignment="1" applyProtection="1">
      <alignment horizontal="center"/>
    </xf>
    <xf numFmtId="10" fontId="36" fillId="0" borderId="29" xfId="4" applyNumberFormat="1" applyFont="1" applyBorder="1" applyAlignment="1" applyProtection="1">
      <alignment horizontal="center"/>
    </xf>
    <xf numFmtId="0" fontId="38" fillId="0" borderId="40" xfId="0" applyFont="1" applyBorder="1" applyAlignment="1" applyProtection="1">
      <alignment horizontal="center"/>
    </xf>
    <xf numFmtId="0" fontId="38" fillId="0" borderId="41" xfId="0" applyFont="1" applyBorder="1" applyAlignment="1" applyProtection="1">
      <alignment horizontal="center"/>
    </xf>
    <xf numFmtId="0" fontId="23" fillId="0" borderId="36" xfId="0" applyFont="1" applyBorder="1" applyAlignment="1">
      <alignment horizontal="right" vertical="center"/>
    </xf>
    <xf numFmtId="0" fontId="23" fillId="0" borderId="37" xfId="0" applyFont="1" applyBorder="1" applyAlignment="1">
      <alignment horizontal="right" vertical="center"/>
    </xf>
    <xf numFmtId="0" fontId="23" fillId="0" borderId="38" xfId="0" applyFont="1" applyBorder="1" applyAlignment="1">
      <alignment horizontal="right" vertical="center"/>
    </xf>
    <xf numFmtId="0" fontId="23" fillId="0" borderId="39" xfId="0" applyFont="1" applyBorder="1" applyAlignment="1">
      <alignment horizontal="right" vertical="center"/>
    </xf>
    <xf numFmtId="0" fontId="38" fillId="0" borderId="42" xfId="0" applyFont="1" applyBorder="1" applyAlignment="1" applyProtection="1">
      <alignment horizontal="center"/>
    </xf>
    <xf numFmtId="0" fontId="38" fillId="0" borderId="43" xfId="0" applyFont="1" applyBorder="1" applyAlignment="1" applyProtection="1">
      <alignment horizontal="center"/>
    </xf>
    <xf numFmtId="0" fontId="27" fillId="2" borderId="30" xfId="0" applyFont="1" applyFill="1" applyBorder="1" applyAlignment="1" applyProtection="1">
      <alignment horizontal="center" vertical="center" wrapText="1"/>
    </xf>
    <xf numFmtId="0" fontId="27" fillId="2" borderId="31" xfId="0" applyFont="1" applyFill="1" applyBorder="1" applyAlignment="1" applyProtection="1">
      <alignment horizontal="center" vertical="center" wrapText="1"/>
    </xf>
    <xf numFmtId="0" fontId="38" fillId="2" borderId="30" xfId="0" applyFont="1" applyFill="1" applyBorder="1" applyAlignment="1" applyProtection="1">
      <alignment horizontal="center" vertical="center"/>
    </xf>
    <xf numFmtId="0" fontId="38" fillId="2" borderId="31" xfId="0" applyFont="1" applyFill="1" applyBorder="1" applyAlignment="1" applyProtection="1">
      <alignment horizontal="center" vertical="center"/>
    </xf>
    <xf numFmtId="0" fontId="23" fillId="2" borderId="32" xfId="0" applyFont="1" applyFill="1" applyBorder="1" applyAlignment="1">
      <alignment horizontal="center"/>
    </xf>
    <xf numFmtId="0" fontId="23" fillId="2" borderId="33" xfId="0" applyFont="1" applyFill="1" applyBorder="1" applyAlignment="1">
      <alignment horizontal="center"/>
    </xf>
    <xf numFmtId="0" fontId="38" fillId="0" borderId="34" xfId="0" applyFont="1" applyBorder="1" applyAlignment="1" applyProtection="1">
      <alignment horizontal="center"/>
    </xf>
    <xf numFmtId="0" fontId="38" fillId="0" borderId="35" xfId="0" applyFont="1" applyBorder="1" applyAlignment="1" applyProtection="1">
      <alignment horizontal="center"/>
    </xf>
    <xf numFmtId="0" fontId="41" fillId="0" borderId="18" xfId="0" applyFont="1" applyBorder="1" applyAlignment="1" applyProtection="1">
      <alignment horizontal="center" vertical="center" wrapText="1"/>
    </xf>
    <xf numFmtId="0" fontId="41" fillId="0" borderId="7" xfId="0" applyFont="1" applyBorder="1" applyAlignment="1" applyProtection="1">
      <alignment horizontal="center" vertical="center"/>
    </xf>
    <xf numFmtId="0" fontId="41" fillId="0" borderId="17" xfId="0" applyFont="1" applyBorder="1" applyAlignment="1" applyProtection="1">
      <alignment horizontal="center" vertical="center"/>
    </xf>
    <xf numFmtId="0" fontId="27" fillId="2" borderId="8" xfId="0" applyFont="1" applyFill="1" applyBorder="1" applyAlignment="1" applyProtection="1">
      <alignment horizontal="center" vertical="center" wrapText="1"/>
    </xf>
    <xf numFmtId="0" fontId="27" fillId="2" borderId="9" xfId="0" applyFont="1" applyFill="1" applyBorder="1" applyAlignment="1" applyProtection="1">
      <alignment horizontal="center" vertical="center" wrapText="1"/>
    </xf>
    <xf numFmtId="0" fontId="27" fillId="2" borderId="10" xfId="0" applyFont="1" applyFill="1" applyBorder="1" applyAlignment="1" applyProtection="1">
      <alignment horizontal="center" vertical="center" wrapText="1"/>
    </xf>
    <xf numFmtId="0" fontId="41" fillId="0" borderId="0" xfId="0" applyFont="1" applyAlignment="1" applyProtection="1">
      <alignment horizontal="left" vertical="center" wrapText="1"/>
    </xf>
    <xf numFmtId="165" fontId="38" fillId="2" borderId="8" xfId="4" applyNumberFormat="1" applyFont="1" applyFill="1" applyBorder="1" applyAlignment="1" applyProtection="1">
      <alignment horizontal="center"/>
    </xf>
    <xf numFmtId="165" fontId="38" fillId="2" borderId="9" xfId="4" applyNumberFormat="1" applyFont="1" applyFill="1" applyBorder="1" applyAlignment="1" applyProtection="1">
      <alignment horizontal="center"/>
    </xf>
    <xf numFmtId="165" fontId="38" fillId="2" borderId="10" xfId="4" applyNumberFormat="1" applyFont="1" applyFill="1" applyBorder="1" applyAlignment="1" applyProtection="1">
      <alignment horizontal="center"/>
    </xf>
    <xf numFmtId="10" fontId="36" fillId="0" borderId="27" xfId="4" applyNumberFormat="1" applyFont="1" applyBorder="1" applyAlignment="1" applyProtection="1">
      <alignment horizontal="center" shrinkToFit="1"/>
    </xf>
    <xf numFmtId="10" fontId="36" fillId="0" borderId="28" xfId="4" applyNumberFormat="1" applyFont="1" applyBorder="1" applyAlignment="1" applyProtection="1">
      <alignment horizontal="center" shrinkToFit="1"/>
    </xf>
    <xf numFmtId="10" fontId="36" fillId="0" borderId="29" xfId="4" applyNumberFormat="1" applyFont="1" applyBorder="1" applyAlignment="1" applyProtection="1">
      <alignment horizontal="center" shrinkToFit="1"/>
    </xf>
    <xf numFmtId="168" fontId="44" fillId="2" borderId="8" xfId="4" applyNumberFormat="1" applyFont="1" applyFill="1" applyBorder="1" applyAlignment="1" applyProtection="1">
      <alignment horizontal="center"/>
    </xf>
    <xf numFmtId="168" fontId="44" fillId="2" borderId="9" xfId="4" applyNumberFormat="1" applyFont="1" applyFill="1" applyBorder="1" applyAlignment="1" applyProtection="1">
      <alignment horizontal="center"/>
    </xf>
    <xf numFmtId="168" fontId="44" fillId="2" borderId="10" xfId="4" applyNumberFormat="1" applyFont="1" applyFill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 vertical="center" wrapText="1"/>
    </xf>
    <xf numFmtId="0" fontId="27" fillId="2" borderId="8" xfId="0" applyFont="1" applyFill="1" applyBorder="1" applyAlignment="1" applyProtection="1">
      <alignment horizontal="center" vertical="center"/>
    </xf>
    <xf numFmtId="0" fontId="27" fillId="2" borderId="9" xfId="0" applyFont="1" applyFill="1" applyBorder="1" applyAlignment="1" applyProtection="1">
      <alignment horizontal="center" vertical="center"/>
    </xf>
    <xf numFmtId="0" fontId="27" fillId="2" borderId="10" xfId="0" applyFont="1" applyFill="1" applyBorder="1" applyAlignment="1" applyProtection="1">
      <alignment horizontal="center" vertical="center"/>
    </xf>
    <xf numFmtId="164" fontId="10" fillId="5" borderId="18" xfId="0" applyNumberFormat="1" applyFont="1" applyFill="1" applyBorder="1" applyAlignment="1" applyProtection="1">
      <alignment horizontal="center" wrapText="1"/>
      <protection locked="0"/>
    </xf>
    <xf numFmtId="164" fontId="10" fillId="5" borderId="7" xfId="0" applyNumberFormat="1" applyFont="1" applyFill="1" applyBorder="1" applyAlignment="1" applyProtection="1">
      <alignment horizontal="center" wrapText="1"/>
      <protection locked="0"/>
    </xf>
    <xf numFmtId="164" fontId="10" fillId="5" borderId="17" xfId="0" applyNumberFormat="1" applyFont="1" applyFill="1" applyBorder="1" applyAlignment="1" applyProtection="1">
      <alignment horizontal="center" wrapText="1"/>
      <protection locked="0"/>
    </xf>
    <xf numFmtId="14" fontId="10" fillId="0" borderId="18" xfId="0" applyNumberFormat="1" applyFont="1" applyFill="1" applyBorder="1" applyAlignment="1" applyProtection="1">
      <alignment horizontal="center" shrinkToFit="1"/>
      <protection hidden="1"/>
    </xf>
    <xf numFmtId="14" fontId="10" fillId="0" borderId="7" xfId="0" applyNumberFormat="1" applyFont="1" applyFill="1" applyBorder="1" applyAlignment="1" applyProtection="1">
      <alignment horizontal="center" shrinkToFit="1"/>
      <protection hidden="1"/>
    </xf>
    <xf numFmtId="14" fontId="10" fillId="0" borderId="17" xfId="0" applyNumberFormat="1" applyFont="1" applyFill="1" applyBorder="1" applyAlignment="1" applyProtection="1">
      <alignment horizontal="center" shrinkToFit="1"/>
      <protection hidden="1"/>
    </xf>
    <xf numFmtId="14" fontId="36" fillId="3" borderId="8" xfId="4" applyNumberFormat="1" applyFont="1" applyFill="1" applyBorder="1" applyAlignment="1" applyProtection="1">
      <alignment horizontal="center"/>
      <protection locked="0"/>
    </xf>
    <xf numFmtId="14" fontId="36" fillId="3" borderId="9" xfId="4" applyNumberFormat="1" applyFont="1" applyFill="1" applyBorder="1" applyAlignment="1" applyProtection="1">
      <alignment horizontal="center"/>
      <protection locked="0"/>
    </xf>
    <xf numFmtId="14" fontId="36" fillId="3" borderId="10" xfId="4" applyNumberFormat="1" applyFont="1" applyFill="1" applyBorder="1" applyAlignment="1" applyProtection="1">
      <alignment horizontal="center"/>
      <protection locked="0"/>
    </xf>
    <xf numFmtId="10" fontId="10" fillId="0" borderId="18" xfId="4" applyNumberFormat="1" applyFont="1" applyFill="1" applyBorder="1" applyAlignment="1" applyProtection="1">
      <alignment horizontal="center" wrapText="1"/>
    </xf>
    <xf numFmtId="10" fontId="10" fillId="0" borderId="7" xfId="4" applyNumberFormat="1" applyFont="1" applyFill="1" applyBorder="1" applyAlignment="1" applyProtection="1">
      <alignment horizontal="center" wrapText="1"/>
    </xf>
    <xf numFmtId="10" fontId="10" fillId="0" borderId="17" xfId="4" applyNumberFormat="1" applyFont="1" applyFill="1" applyBorder="1" applyAlignment="1" applyProtection="1">
      <alignment horizontal="center" wrapText="1"/>
    </xf>
    <xf numFmtId="0" fontId="27" fillId="2" borderId="1" xfId="0" applyFont="1" applyFill="1" applyBorder="1" applyAlignment="1" applyProtection="1">
      <alignment horizontal="center" vertical="center" wrapText="1"/>
    </xf>
    <xf numFmtId="0" fontId="27" fillId="2" borderId="44" xfId="0" applyFont="1" applyFill="1" applyBorder="1" applyAlignment="1" applyProtection="1">
      <alignment horizontal="center" vertical="center" wrapText="1"/>
    </xf>
    <xf numFmtId="0" fontId="27" fillId="2" borderId="45" xfId="0" applyFont="1" applyFill="1" applyBorder="1" applyAlignment="1" applyProtection="1">
      <alignment horizontal="center" vertical="center" wrapText="1"/>
    </xf>
    <xf numFmtId="0" fontId="25" fillId="0" borderId="0" xfId="0" applyFont="1" applyAlignment="1" applyProtection="1">
      <alignment horizontal="left" vertical="center" wrapText="1"/>
    </xf>
    <xf numFmtId="0" fontId="27" fillId="2" borderId="1" xfId="0" applyFont="1" applyFill="1" applyBorder="1" applyAlignment="1" applyProtection="1">
      <alignment horizontal="center" vertical="center"/>
    </xf>
  </cellXfs>
  <cellStyles count="8">
    <cellStyle name="Moeda" xfId="1" builtinId="4"/>
    <cellStyle name="Normal" xfId="0" builtinId="0"/>
    <cellStyle name="Normal 2" xfId="2"/>
    <cellStyle name="Normal 2 2 2 2" xfId="6"/>
    <cellStyle name="Normal 5" xfId="7"/>
    <cellStyle name="Normal_FICHA DE VERIFICAÇÃO PRELIMINAR - Plano R" xfId="3"/>
    <cellStyle name="Porcentagem" xfId="4" builtinId="5"/>
    <cellStyle name="Vírgula" xfId="5" builtinId="3"/>
  </cellStyles>
  <dxfs count="75">
    <dxf>
      <font>
        <color theme="0"/>
      </font>
      <border>
        <left/>
        <right/>
        <bottom/>
      </border>
    </dxf>
    <dxf>
      <font>
        <color theme="0"/>
      </font>
      <border>
        <left/>
        <right/>
        <bottom/>
      </border>
    </dxf>
    <dxf>
      <font>
        <color theme="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9"/>
        </patternFill>
      </fill>
    </dxf>
    <dxf>
      <font>
        <color rgb="FFFFFF99"/>
      </font>
    </dxf>
    <dxf>
      <font>
        <color theme="0"/>
      </font>
      <fill>
        <patternFill patternType="none">
          <bgColor indexed="65"/>
        </patternFill>
      </fill>
      <border>
        <left/>
        <right/>
        <bottom/>
      </border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9"/>
        </patternFill>
      </fill>
    </dxf>
    <dxf>
      <font>
        <color rgb="FFFFFF99"/>
      </font>
    </dxf>
    <dxf>
      <font>
        <color theme="0"/>
      </font>
      <fill>
        <patternFill patternType="none">
          <bgColor indexed="65"/>
        </patternFill>
      </fill>
      <border>
        <left/>
        <right/>
        <bottom/>
      </border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9"/>
        </patternFill>
      </fill>
    </dxf>
    <dxf>
      <font>
        <color rgb="FFFFFF99"/>
      </font>
    </dxf>
    <dxf>
      <font>
        <color theme="0"/>
      </font>
      <fill>
        <patternFill patternType="none">
          <bgColor indexed="65"/>
        </patternFill>
      </fill>
      <border>
        <left/>
        <right/>
        <bottom/>
      </border>
    </dxf>
    <dxf>
      <font>
        <color theme="0"/>
      </font>
      <fill>
        <patternFill patternType="none">
          <bgColor indexed="65"/>
        </patternFill>
      </fill>
      <border>
        <left/>
        <right/>
        <bottom/>
      </border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9"/>
        </patternFill>
      </fill>
    </dxf>
    <dxf>
      <font>
        <color rgb="FFFFFF99"/>
      </font>
    </dxf>
    <dxf>
      <font>
        <color theme="0"/>
      </font>
    </dxf>
    <dxf>
      <font>
        <b/>
        <i val="0"/>
      </font>
      <fill>
        <patternFill>
          <bgColor theme="9"/>
        </patternFill>
      </fill>
    </dxf>
    <dxf>
      <font>
        <color theme="0"/>
      </font>
    </dxf>
    <dxf>
      <font>
        <b/>
        <i val="0"/>
      </font>
      <fill>
        <patternFill>
          <bgColor theme="9"/>
        </patternFill>
      </fill>
    </dxf>
    <dxf>
      <font>
        <color theme="0"/>
      </font>
    </dxf>
    <dxf>
      <font>
        <b/>
        <i val="0"/>
      </font>
      <fill>
        <patternFill>
          <bgColor theme="9"/>
        </patternFill>
      </fill>
    </dxf>
    <dxf>
      <font>
        <b/>
        <i val="0"/>
      </font>
      <fill>
        <patternFill>
          <bgColor theme="9"/>
        </patternFill>
      </fill>
    </dxf>
    <dxf>
      <font>
        <color theme="0"/>
      </font>
    </dxf>
    <dxf>
      <font>
        <color theme="0"/>
      </font>
      <fill>
        <patternFill patternType="none">
          <bgColor indexed="65"/>
        </patternFill>
      </fill>
      <border>
        <left/>
        <right/>
        <bottom/>
      </border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ont>
        <color theme="0"/>
      </font>
      <border>
        <left/>
        <right/>
        <top/>
        <bottom/>
      </border>
    </dxf>
    <dxf>
      <fill>
        <patternFill>
          <bgColor rgb="FFFFFF99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22" fmlaLink="$B$12" fmlaRange="Detalhamento.OpçõesServiços" noThreeD="1" val="0"/>
</file>

<file path=xl/ctrlProps/ctrlProp2.xml><?xml version="1.0" encoding="utf-8"?>
<formControlPr xmlns="http://schemas.microsoft.com/office/spreadsheetml/2009/9/main" objectType="Drop" dropStyle="combo" dx="22" fmlaLink="$B$8" fmlaRange="Detalhamento.OpçõesExibição" noThreeD="1" val="0"/>
</file>

<file path=xl/ctrlProps/ctrlProp3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Label" lockText="1"/>
</file>

<file path=xl/ctrlProps/ctrlProp5.xml><?xml version="1.0" encoding="utf-8"?>
<formControlPr xmlns="http://schemas.microsoft.com/office/spreadsheetml/2009/9/main" objectType="Spin" dx="22" fmlaLink="$AX$28" max="99" min="1" page="10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1304926</xdr:colOff>
      <xdr:row>20</xdr:row>
      <xdr:rowOff>0</xdr:rowOff>
    </xdr:from>
    <xdr:to>
      <xdr:col>4</xdr:col>
      <xdr:colOff>2554942</xdr:colOff>
      <xdr:row>22</xdr:row>
      <xdr:rowOff>112058</xdr:rowOff>
    </xdr:to>
    <xdr:sp macro="[0]!Importar" textlink="">
      <xdr:nvSpPr>
        <xdr:cNvPr id="2" name="Retângulo 1"/>
        <xdr:cNvSpPr/>
      </xdr:nvSpPr>
      <xdr:spPr>
        <a:xfrm>
          <a:off x="7781926" y="2644588"/>
          <a:ext cx="1250016" cy="459441"/>
        </a:xfrm>
        <a:prstGeom prst="rect">
          <a:avLst/>
        </a:prstGeom>
        <a:solidFill>
          <a:schemeClr val="bg2">
            <a:lumMod val="90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Importar PO</a:t>
          </a:r>
        </a:p>
        <a:p>
          <a:pPr algn="ctr"/>
          <a:r>
            <a:rPr lang="pt-BR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(MO 27476)</a:t>
          </a:r>
        </a:p>
      </xdr:txBody>
    </xdr:sp>
    <xdr:clientData fPrintsWithSheet="0"/>
  </xdr:twoCellAnchor>
  <xdr:twoCellAnchor editAs="absolute">
    <xdr:from>
      <xdr:col>3</xdr:col>
      <xdr:colOff>257736</xdr:colOff>
      <xdr:row>32</xdr:row>
      <xdr:rowOff>0</xdr:rowOff>
    </xdr:from>
    <xdr:to>
      <xdr:col>3</xdr:col>
      <xdr:colOff>1501589</xdr:colOff>
      <xdr:row>34</xdr:row>
      <xdr:rowOff>22411</xdr:rowOff>
    </xdr:to>
    <xdr:sp macro="[0]!EditarPlan" textlink="">
      <xdr:nvSpPr>
        <xdr:cNvPr id="4" name="Retângulo 3"/>
        <xdr:cNvSpPr/>
      </xdr:nvSpPr>
      <xdr:spPr>
        <a:xfrm>
          <a:off x="4661648" y="3720353"/>
          <a:ext cx="1243853" cy="425823"/>
        </a:xfrm>
        <a:prstGeom prst="rect">
          <a:avLst/>
        </a:prstGeom>
        <a:solidFill>
          <a:schemeClr val="bg2">
            <a:lumMod val="90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Editar Eventos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4</xdr:col>
      <xdr:colOff>142875</xdr:colOff>
      <xdr:row>3</xdr:row>
      <xdr:rowOff>285750</xdr:rowOff>
    </xdr:to>
    <xdr:pic>
      <xdr:nvPicPr>
        <xdr:cNvPr id="91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90500"/>
          <a:ext cx="11715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126626</xdr:colOff>
      <xdr:row>14</xdr:row>
      <xdr:rowOff>498662</xdr:rowOff>
    </xdr:from>
    <xdr:to>
      <xdr:col>8</xdr:col>
      <xdr:colOff>605118</xdr:colOff>
      <xdr:row>14</xdr:row>
      <xdr:rowOff>818030</xdr:rowOff>
    </xdr:to>
    <xdr:sp macro="[0]!EditarPlan" textlink="">
      <xdr:nvSpPr>
        <xdr:cNvPr id="14" name="Retângulo 13"/>
        <xdr:cNvSpPr/>
      </xdr:nvSpPr>
      <xdr:spPr>
        <a:xfrm>
          <a:off x="5561479" y="2179544"/>
          <a:ext cx="1117227" cy="31936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50">
              <a:solidFill>
                <a:sysClr val="windowText" lastClr="000000"/>
              </a:solidFill>
            </a:rPr>
            <a:t>Editar Planilha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</xdr:row>
          <xdr:rowOff>0</xdr:rowOff>
        </xdr:from>
        <xdr:to>
          <xdr:col>19</xdr:col>
          <xdr:colOff>0</xdr:colOff>
          <xdr:row>13</xdr:row>
          <xdr:rowOff>85725</xdr:rowOff>
        </xdr:to>
        <xdr:pic>
          <xdr:nvPicPr>
            <xdr:cNvPr id="91727" name="Imagem 2"/>
            <xdr:cNvPicPr>
              <a:picLocks noChangeAspect="1"/>
              <a:extLst>
                <a:ext uri="{84589F7E-364E-4C9E-8A38-B11213B215E9}">
                  <a14:cameraTool cellRange="DADOS!A6:H16" spid="_x0000_s9206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52400" y="609600"/>
              <a:ext cx="119443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561975</xdr:colOff>
          <xdr:row>5</xdr:row>
          <xdr:rowOff>0</xdr:rowOff>
        </xdr:from>
        <xdr:to>
          <xdr:col>24</xdr:col>
          <xdr:colOff>561975</xdr:colOff>
          <xdr:row>13</xdr:row>
          <xdr:rowOff>85725</xdr:rowOff>
        </xdr:to>
        <xdr:pic>
          <xdr:nvPicPr>
            <xdr:cNvPr id="91728" name="Imagem 4"/>
            <xdr:cNvPicPr>
              <a:picLocks noChangeAspect="1"/>
              <a:extLst>
                <a:ext uri="{84589F7E-364E-4C9E-8A38-B11213B215E9}">
                  <a14:cameraTool cellRange="DADOS!A6:H16" spid="_x0000_s92063"/>
                </a:ext>
              </a:extLst>
            </xdr:cNvPicPr>
          </xdr:nvPicPr>
          <xdr:blipFill>
            <a:blip xmlns:r="http://schemas.openxmlformats.org/officeDocument/2006/relationships" r:embed="rId2"/>
            <a:srcRect l="71931" r="2"/>
            <a:stretch>
              <a:fillRect/>
            </a:stretch>
          </xdr:blipFill>
          <xdr:spPr bwMode="auto">
            <a:xfrm>
              <a:off x="12096750" y="609600"/>
              <a:ext cx="33718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25</xdr:col>
          <xdr:colOff>0</xdr:colOff>
          <xdr:row>5</xdr:row>
          <xdr:rowOff>0</xdr:rowOff>
        </xdr:from>
        <xdr:to>
          <xdr:col>30</xdr:col>
          <xdr:colOff>561975</xdr:colOff>
          <xdr:row>13</xdr:row>
          <xdr:rowOff>85725</xdr:rowOff>
        </xdr:to>
        <xdr:pic>
          <xdr:nvPicPr>
            <xdr:cNvPr id="91729" name="Imagem 5"/>
            <xdr:cNvPicPr>
              <a:picLocks noChangeAspect="1"/>
              <a:extLst>
                <a:ext uri="{84589F7E-364E-4C9E-8A38-B11213B215E9}">
                  <a14:cameraTool cellRange="DADOS!A6:H16" spid="_x0000_s92064"/>
                </a:ext>
              </a:extLst>
            </xdr:cNvPicPr>
          </xdr:nvPicPr>
          <xdr:blipFill>
            <a:blip xmlns:r="http://schemas.openxmlformats.org/officeDocument/2006/relationships" r:embed="rId2"/>
            <a:srcRect l="71931" r="2"/>
            <a:stretch>
              <a:fillRect/>
            </a:stretch>
          </xdr:blipFill>
          <xdr:spPr bwMode="auto">
            <a:xfrm>
              <a:off x="15468600" y="609600"/>
              <a:ext cx="33718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31</xdr:col>
          <xdr:colOff>0</xdr:colOff>
          <xdr:row>5</xdr:row>
          <xdr:rowOff>0</xdr:rowOff>
        </xdr:from>
        <xdr:to>
          <xdr:col>36</xdr:col>
          <xdr:colOff>561975</xdr:colOff>
          <xdr:row>13</xdr:row>
          <xdr:rowOff>85725</xdr:rowOff>
        </xdr:to>
        <xdr:pic>
          <xdr:nvPicPr>
            <xdr:cNvPr id="91730" name="Imagem 6"/>
            <xdr:cNvPicPr>
              <a:picLocks noChangeAspect="1"/>
              <a:extLst>
                <a:ext uri="{84589F7E-364E-4C9E-8A38-B11213B215E9}">
                  <a14:cameraTool cellRange="DADOS!A6:H16" spid="_x0000_s92065"/>
                </a:ext>
              </a:extLst>
            </xdr:cNvPicPr>
          </xdr:nvPicPr>
          <xdr:blipFill>
            <a:blip xmlns:r="http://schemas.openxmlformats.org/officeDocument/2006/relationships" r:embed="rId2"/>
            <a:srcRect l="71931" r="2"/>
            <a:stretch>
              <a:fillRect/>
            </a:stretch>
          </xdr:blipFill>
          <xdr:spPr bwMode="auto">
            <a:xfrm>
              <a:off x="18840450" y="609600"/>
              <a:ext cx="33718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0</xdr:colOff>
          <xdr:row>5</xdr:row>
          <xdr:rowOff>0</xdr:rowOff>
        </xdr:from>
        <xdr:to>
          <xdr:col>42</xdr:col>
          <xdr:colOff>561975</xdr:colOff>
          <xdr:row>13</xdr:row>
          <xdr:rowOff>85725</xdr:rowOff>
        </xdr:to>
        <xdr:pic>
          <xdr:nvPicPr>
            <xdr:cNvPr id="91731" name="Imagem 7"/>
            <xdr:cNvPicPr>
              <a:picLocks noChangeAspect="1"/>
              <a:extLst>
                <a:ext uri="{84589F7E-364E-4C9E-8A38-B11213B215E9}">
                  <a14:cameraTool cellRange="DADOS!A6:H16" spid="_x0000_s92066"/>
                </a:ext>
              </a:extLst>
            </xdr:cNvPicPr>
          </xdr:nvPicPr>
          <xdr:blipFill>
            <a:blip xmlns:r="http://schemas.openxmlformats.org/officeDocument/2006/relationships" r:embed="rId2"/>
            <a:srcRect l="71931" r="2"/>
            <a:stretch>
              <a:fillRect/>
            </a:stretch>
          </xdr:blipFill>
          <xdr:spPr bwMode="auto">
            <a:xfrm>
              <a:off x="22212300" y="609600"/>
              <a:ext cx="33718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43</xdr:col>
          <xdr:colOff>0</xdr:colOff>
          <xdr:row>5</xdr:row>
          <xdr:rowOff>0</xdr:rowOff>
        </xdr:from>
        <xdr:to>
          <xdr:col>48</xdr:col>
          <xdr:colOff>561975</xdr:colOff>
          <xdr:row>13</xdr:row>
          <xdr:rowOff>85725</xdr:rowOff>
        </xdr:to>
        <xdr:pic>
          <xdr:nvPicPr>
            <xdr:cNvPr id="91732" name="Imagem 8"/>
            <xdr:cNvPicPr>
              <a:picLocks noChangeAspect="1"/>
              <a:extLst>
                <a:ext uri="{84589F7E-364E-4C9E-8A38-B11213B215E9}">
                  <a14:cameraTool cellRange="DADOS!A6:H16" spid="_x0000_s92067"/>
                </a:ext>
              </a:extLst>
            </xdr:cNvPicPr>
          </xdr:nvPicPr>
          <xdr:blipFill>
            <a:blip xmlns:r="http://schemas.openxmlformats.org/officeDocument/2006/relationships" r:embed="rId2"/>
            <a:srcRect l="71931" r="2"/>
            <a:stretch>
              <a:fillRect/>
            </a:stretch>
          </xdr:blipFill>
          <xdr:spPr bwMode="auto">
            <a:xfrm>
              <a:off x="25584150" y="609600"/>
              <a:ext cx="33718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49</xdr:col>
          <xdr:colOff>0</xdr:colOff>
          <xdr:row>5</xdr:row>
          <xdr:rowOff>0</xdr:rowOff>
        </xdr:from>
        <xdr:to>
          <xdr:col>54</xdr:col>
          <xdr:colOff>561975</xdr:colOff>
          <xdr:row>13</xdr:row>
          <xdr:rowOff>85725</xdr:rowOff>
        </xdr:to>
        <xdr:pic>
          <xdr:nvPicPr>
            <xdr:cNvPr id="91733" name="Imagem 9"/>
            <xdr:cNvPicPr>
              <a:picLocks noChangeAspect="1"/>
              <a:extLst>
                <a:ext uri="{84589F7E-364E-4C9E-8A38-B11213B215E9}">
                  <a14:cameraTool cellRange="DADOS!A6:H16" spid="_x0000_s92068"/>
                </a:ext>
              </a:extLst>
            </xdr:cNvPicPr>
          </xdr:nvPicPr>
          <xdr:blipFill>
            <a:blip xmlns:r="http://schemas.openxmlformats.org/officeDocument/2006/relationships" r:embed="rId2"/>
            <a:srcRect l="71931" r="2"/>
            <a:stretch>
              <a:fillRect/>
            </a:stretch>
          </xdr:blipFill>
          <xdr:spPr bwMode="auto">
            <a:xfrm>
              <a:off x="28956000" y="609600"/>
              <a:ext cx="33718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55</xdr:col>
          <xdr:colOff>0</xdr:colOff>
          <xdr:row>5</xdr:row>
          <xdr:rowOff>0</xdr:rowOff>
        </xdr:from>
        <xdr:to>
          <xdr:col>60</xdr:col>
          <xdr:colOff>561975</xdr:colOff>
          <xdr:row>13</xdr:row>
          <xdr:rowOff>85725</xdr:rowOff>
        </xdr:to>
        <xdr:pic>
          <xdr:nvPicPr>
            <xdr:cNvPr id="91734" name="Imagem 10"/>
            <xdr:cNvPicPr>
              <a:picLocks noChangeAspect="1"/>
              <a:extLst>
                <a:ext uri="{84589F7E-364E-4C9E-8A38-B11213B215E9}">
                  <a14:cameraTool cellRange="DADOS!A6:H16" spid="_x0000_s92069"/>
                </a:ext>
              </a:extLst>
            </xdr:cNvPicPr>
          </xdr:nvPicPr>
          <xdr:blipFill>
            <a:blip xmlns:r="http://schemas.openxmlformats.org/officeDocument/2006/relationships" r:embed="rId2"/>
            <a:srcRect l="71931" r="2"/>
            <a:stretch>
              <a:fillRect/>
            </a:stretch>
          </xdr:blipFill>
          <xdr:spPr bwMode="auto">
            <a:xfrm>
              <a:off x="32327850" y="609600"/>
              <a:ext cx="3371850" cy="11906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>
    <xdr:from>
      <xdr:col>2</xdr:col>
      <xdr:colOff>85725</xdr:colOff>
      <xdr:row>14</xdr:row>
      <xdr:rowOff>85725</xdr:rowOff>
    </xdr:from>
    <xdr:to>
      <xdr:col>4</xdr:col>
      <xdr:colOff>390525</xdr:colOff>
      <xdr:row>14</xdr:row>
      <xdr:rowOff>405093</xdr:rowOff>
    </xdr:to>
    <xdr:sp macro="[0]!escondeCabecalhos" textlink="">
      <xdr:nvSpPr>
        <xdr:cNvPr id="12" name="Retângulo 11"/>
        <xdr:cNvSpPr/>
      </xdr:nvSpPr>
      <xdr:spPr>
        <a:xfrm>
          <a:off x="238125" y="1943100"/>
          <a:ext cx="1333500" cy="319368"/>
        </a:xfrm>
        <a:prstGeom prst="rect">
          <a:avLst/>
        </a:prstGeom>
        <a:solidFill>
          <a:schemeClr val="bg1">
            <a:lumMod val="85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50">
              <a:solidFill>
                <a:sysClr val="windowText" lastClr="000000"/>
              </a:solidFill>
            </a:rPr>
            <a:t>Ocultar Cabeçalhos</a:t>
          </a:r>
        </a:p>
      </xdr:txBody>
    </xdr:sp>
    <xdr:clientData fPrintsWithSheet="0"/>
  </xdr:twoCellAnchor>
  <xdr:twoCellAnchor>
    <xdr:from>
      <xdr:col>4</xdr:col>
      <xdr:colOff>485775</xdr:colOff>
      <xdr:row>14</xdr:row>
      <xdr:rowOff>85725</xdr:rowOff>
    </xdr:from>
    <xdr:to>
      <xdr:col>4</xdr:col>
      <xdr:colOff>1819275</xdr:colOff>
      <xdr:row>14</xdr:row>
      <xdr:rowOff>405093</xdr:rowOff>
    </xdr:to>
    <xdr:sp macro="[0]!reexibeCabecalhos" textlink="">
      <xdr:nvSpPr>
        <xdr:cNvPr id="13" name="Retângulo 12"/>
        <xdr:cNvSpPr/>
      </xdr:nvSpPr>
      <xdr:spPr>
        <a:xfrm>
          <a:off x="1666875" y="1943100"/>
          <a:ext cx="1333500" cy="319368"/>
        </a:xfrm>
        <a:prstGeom prst="rect">
          <a:avLst/>
        </a:prstGeom>
        <a:solidFill>
          <a:schemeClr val="bg1">
            <a:lumMod val="85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50">
              <a:solidFill>
                <a:sysClr val="windowText" lastClr="000000"/>
              </a:solidFill>
            </a:rPr>
            <a:t>Reexibir Cabeçalhos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7</xdr:col>
      <xdr:colOff>76200</xdr:colOff>
      <xdr:row>1</xdr:row>
      <xdr:rowOff>285750</xdr:rowOff>
    </xdr:to>
    <xdr:pic>
      <xdr:nvPicPr>
        <xdr:cNvPr id="85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514350</xdr:colOff>
          <xdr:row>12</xdr:row>
          <xdr:rowOff>238125</xdr:rowOff>
        </xdr:from>
        <xdr:to>
          <xdr:col>7</xdr:col>
          <xdr:colOff>1314450</xdr:colOff>
          <xdr:row>12</xdr:row>
          <xdr:rowOff>438150</xdr:rowOff>
        </xdr:to>
        <xdr:sp macro="" textlink="">
          <xdr:nvSpPr>
            <xdr:cNvPr id="62881" name="Drop Down 2465" hidden="1">
              <a:extLst>
                <a:ext uri="{63B3BB69-23CF-44E3-9099-C40C66FF867C}">
                  <a14:compatExt spid="_x0000_s628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514350</xdr:colOff>
          <xdr:row>12</xdr:row>
          <xdr:rowOff>523875</xdr:rowOff>
        </xdr:from>
        <xdr:to>
          <xdr:col>7</xdr:col>
          <xdr:colOff>1314450</xdr:colOff>
          <xdr:row>12</xdr:row>
          <xdr:rowOff>723900</xdr:rowOff>
        </xdr:to>
        <xdr:sp macro="" textlink="">
          <xdr:nvSpPr>
            <xdr:cNvPr id="63010" name="SelecionaExibição" hidden="1">
              <a:extLst>
                <a:ext uri="{63B3BB69-23CF-44E3-9099-C40C66FF867C}">
                  <a14:compatExt spid="_x0000_s630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</xdr:colOff>
          <xdr:row>12</xdr:row>
          <xdr:rowOff>238125</xdr:rowOff>
        </xdr:from>
        <xdr:to>
          <xdr:col>6</xdr:col>
          <xdr:colOff>476250</xdr:colOff>
          <xdr:row>12</xdr:row>
          <xdr:rowOff>447675</xdr:rowOff>
        </xdr:to>
        <xdr:sp macro="" textlink="">
          <xdr:nvSpPr>
            <xdr:cNvPr id="63019" name="Label 2603" hidden="1">
              <a:extLst>
                <a:ext uri="{63B3BB69-23CF-44E3-9099-C40C66FF867C}">
                  <a14:compatExt spid="_x0000_s630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Serviços: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66675</xdr:colOff>
          <xdr:row>12</xdr:row>
          <xdr:rowOff>514350</xdr:rowOff>
        </xdr:from>
        <xdr:to>
          <xdr:col>6</xdr:col>
          <xdr:colOff>466725</xdr:colOff>
          <xdr:row>12</xdr:row>
          <xdr:rowOff>762000</xdr:rowOff>
        </xdr:to>
        <xdr:sp macro="" textlink="">
          <xdr:nvSpPr>
            <xdr:cNvPr id="63020" name="Label 2604" hidden="1">
              <a:extLst>
                <a:ext uri="{63B3BB69-23CF-44E3-9099-C40C66FF867C}">
                  <a14:compatExt spid="_x0000_s630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Modo de Exibição: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142875</xdr:rowOff>
        </xdr:from>
        <xdr:to>
          <xdr:col>17</xdr:col>
          <xdr:colOff>19050</xdr:colOff>
          <xdr:row>10</xdr:row>
          <xdr:rowOff>114300</xdr:rowOff>
        </xdr:to>
        <xdr:pic>
          <xdr:nvPicPr>
            <xdr:cNvPr id="85789" name="Imagem 2"/>
            <xdr:cNvPicPr>
              <a:picLocks noChangeAspect="1"/>
              <a:extLst>
                <a:ext uri="{84589F7E-364E-4C9E-8A38-B11213B215E9}">
                  <a14:cameraTool cellRange="DADOS!A6:H16" spid="_x0000_s9736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447675"/>
              <a:ext cx="10839450" cy="11144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9525</xdr:colOff>
          <xdr:row>2</xdr:row>
          <xdr:rowOff>142875</xdr:rowOff>
        </xdr:from>
        <xdr:to>
          <xdr:col>22</xdr:col>
          <xdr:colOff>809625</xdr:colOff>
          <xdr:row>10</xdr:row>
          <xdr:rowOff>114300</xdr:rowOff>
        </xdr:to>
        <xdr:pic>
          <xdr:nvPicPr>
            <xdr:cNvPr id="85790" name="Imagem 3"/>
            <xdr:cNvPicPr>
              <a:picLocks noChangeAspect="1"/>
              <a:extLst>
                <a:ext uri="{84589F7E-364E-4C9E-8A38-B11213B215E9}">
                  <a14:cameraTool cellRange="DADOS!A6:H16" spid="_x0000_s97366"/>
                </a:ext>
              </a:extLst>
            </xdr:cNvPicPr>
          </xdr:nvPicPr>
          <xdr:blipFill>
            <a:blip xmlns:r="http://schemas.openxmlformats.org/officeDocument/2006/relationships" r:embed="rId2"/>
            <a:srcRect l="55278"/>
            <a:stretch>
              <a:fillRect/>
            </a:stretch>
          </xdr:blipFill>
          <xdr:spPr bwMode="auto">
            <a:xfrm>
              <a:off x="10829925" y="447675"/>
              <a:ext cx="4848225" cy="11144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9525</xdr:colOff>
          <xdr:row>2</xdr:row>
          <xdr:rowOff>142875</xdr:rowOff>
        </xdr:from>
        <xdr:to>
          <xdr:col>28</xdr:col>
          <xdr:colOff>809625</xdr:colOff>
          <xdr:row>10</xdr:row>
          <xdr:rowOff>123825</xdr:rowOff>
        </xdr:to>
        <xdr:pic>
          <xdr:nvPicPr>
            <xdr:cNvPr id="85791" name="Imagem 4"/>
            <xdr:cNvPicPr>
              <a:picLocks noChangeAspect="1"/>
              <a:extLst>
                <a:ext uri="{84589F7E-364E-4C9E-8A38-B11213B215E9}">
                  <a14:cameraTool cellRange="DADOS!A6:H16" spid="_x0000_s97367"/>
                </a:ext>
              </a:extLst>
            </xdr:cNvPicPr>
          </xdr:nvPicPr>
          <xdr:blipFill>
            <a:blip xmlns:r="http://schemas.openxmlformats.org/officeDocument/2006/relationships" r:embed="rId3"/>
            <a:srcRect l="55278"/>
            <a:stretch>
              <a:fillRect/>
            </a:stretch>
          </xdr:blipFill>
          <xdr:spPr bwMode="auto">
            <a:xfrm>
              <a:off x="15687675" y="447675"/>
              <a:ext cx="48482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29</xdr:col>
          <xdr:colOff>0</xdr:colOff>
          <xdr:row>3</xdr:row>
          <xdr:rowOff>0</xdr:rowOff>
        </xdr:from>
        <xdr:to>
          <xdr:col>34</xdr:col>
          <xdr:colOff>800100</xdr:colOff>
          <xdr:row>10</xdr:row>
          <xdr:rowOff>123825</xdr:rowOff>
        </xdr:to>
        <xdr:pic>
          <xdr:nvPicPr>
            <xdr:cNvPr id="85792" name="Imagem 5"/>
            <xdr:cNvPicPr>
              <a:picLocks noChangeAspect="1"/>
              <a:extLst>
                <a:ext uri="{84589F7E-364E-4C9E-8A38-B11213B215E9}">
                  <a14:cameraTool cellRange="DADOS!A6:H16" spid="_x0000_s97368"/>
                </a:ext>
              </a:extLst>
            </xdr:cNvPicPr>
          </xdr:nvPicPr>
          <xdr:blipFill>
            <a:blip xmlns:r="http://schemas.openxmlformats.org/officeDocument/2006/relationships" r:embed="rId3"/>
            <a:srcRect l="55278"/>
            <a:stretch>
              <a:fillRect/>
            </a:stretch>
          </xdr:blipFill>
          <xdr:spPr bwMode="auto">
            <a:xfrm>
              <a:off x="20535900" y="447675"/>
              <a:ext cx="48482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0</xdr:colOff>
          <xdr:row>3</xdr:row>
          <xdr:rowOff>0</xdr:rowOff>
        </xdr:from>
        <xdr:to>
          <xdr:col>40</xdr:col>
          <xdr:colOff>800100</xdr:colOff>
          <xdr:row>10</xdr:row>
          <xdr:rowOff>123825</xdr:rowOff>
        </xdr:to>
        <xdr:pic>
          <xdr:nvPicPr>
            <xdr:cNvPr id="85793" name="Imagem 6"/>
            <xdr:cNvPicPr>
              <a:picLocks noChangeAspect="1"/>
              <a:extLst>
                <a:ext uri="{84589F7E-364E-4C9E-8A38-B11213B215E9}">
                  <a14:cameraTool cellRange="DADOS!A6:H16" spid="_x0000_s97369"/>
                </a:ext>
              </a:extLst>
            </xdr:cNvPicPr>
          </xdr:nvPicPr>
          <xdr:blipFill>
            <a:blip xmlns:r="http://schemas.openxmlformats.org/officeDocument/2006/relationships" r:embed="rId3"/>
            <a:srcRect l="55278"/>
            <a:stretch>
              <a:fillRect/>
            </a:stretch>
          </xdr:blipFill>
          <xdr:spPr bwMode="auto">
            <a:xfrm>
              <a:off x="25393650" y="447675"/>
              <a:ext cx="48482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41</xdr:col>
          <xdr:colOff>0</xdr:colOff>
          <xdr:row>3</xdr:row>
          <xdr:rowOff>0</xdr:rowOff>
        </xdr:from>
        <xdr:to>
          <xdr:col>46</xdr:col>
          <xdr:colOff>800100</xdr:colOff>
          <xdr:row>10</xdr:row>
          <xdr:rowOff>123825</xdr:rowOff>
        </xdr:to>
        <xdr:pic>
          <xdr:nvPicPr>
            <xdr:cNvPr id="85794" name="Imagem 7"/>
            <xdr:cNvPicPr>
              <a:picLocks noChangeAspect="1"/>
              <a:extLst>
                <a:ext uri="{84589F7E-364E-4C9E-8A38-B11213B215E9}">
                  <a14:cameraTool cellRange="DADOS!A6:H16" spid="_x0000_s97370"/>
                </a:ext>
              </a:extLst>
            </xdr:cNvPicPr>
          </xdr:nvPicPr>
          <xdr:blipFill>
            <a:blip xmlns:r="http://schemas.openxmlformats.org/officeDocument/2006/relationships" r:embed="rId3"/>
            <a:srcRect l="55278"/>
            <a:stretch>
              <a:fillRect/>
            </a:stretch>
          </xdr:blipFill>
          <xdr:spPr bwMode="auto">
            <a:xfrm>
              <a:off x="30251400" y="447675"/>
              <a:ext cx="48482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47</xdr:col>
          <xdr:colOff>0</xdr:colOff>
          <xdr:row>3</xdr:row>
          <xdr:rowOff>0</xdr:rowOff>
        </xdr:from>
        <xdr:to>
          <xdr:col>52</xdr:col>
          <xdr:colOff>800100</xdr:colOff>
          <xdr:row>10</xdr:row>
          <xdr:rowOff>123825</xdr:rowOff>
        </xdr:to>
        <xdr:pic>
          <xdr:nvPicPr>
            <xdr:cNvPr id="85795" name="Imagem 8"/>
            <xdr:cNvPicPr>
              <a:picLocks noChangeAspect="1"/>
              <a:extLst>
                <a:ext uri="{84589F7E-364E-4C9E-8A38-B11213B215E9}">
                  <a14:cameraTool cellRange="DADOS!A6:H16" spid="_x0000_s97371"/>
                </a:ext>
              </a:extLst>
            </xdr:cNvPicPr>
          </xdr:nvPicPr>
          <xdr:blipFill>
            <a:blip xmlns:r="http://schemas.openxmlformats.org/officeDocument/2006/relationships" r:embed="rId3"/>
            <a:srcRect l="55278"/>
            <a:stretch>
              <a:fillRect/>
            </a:stretch>
          </xdr:blipFill>
          <xdr:spPr bwMode="auto">
            <a:xfrm>
              <a:off x="35109150" y="447675"/>
              <a:ext cx="48482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809625</xdr:colOff>
          <xdr:row>3</xdr:row>
          <xdr:rowOff>0</xdr:rowOff>
        </xdr:from>
        <xdr:to>
          <xdr:col>58</xdr:col>
          <xdr:colOff>800100</xdr:colOff>
          <xdr:row>10</xdr:row>
          <xdr:rowOff>123825</xdr:rowOff>
        </xdr:to>
        <xdr:pic>
          <xdr:nvPicPr>
            <xdr:cNvPr id="85796" name="Imagem 9"/>
            <xdr:cNvPicPr>
              <a:picLocks noChangeAspect="1"/>
              <a:extLst>
                <a:ext uri="{84589F7E-364E-4C9E-8A38-B11213B215E9}">
                  <a14:cameraTool cellRange="DADOS!A6:H16" spid="_x0000_s97372"/>
                </a:ext>
              </a:extLst>
            </xdr:cNvPicPr>
          </xdr:nvPicPr>
          <xdr:blipFill>
            <a:blip xmlns:r="http://schemas.openxmlformats.org/officeDocument/2006/relationships" r:embed="rId3"/>
            <a:srcRect l="55278"/>
            <a:stretch>
              <a:fillRect/>
            </a:stretch>
          </xdr:blipFill>
          <xdr:spPr bwMode="auto">
            <a:xfrm>
              <a:off x="39966900" y="447675"/>
              <a:ext cx="48482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2</xdr:col>
      <xdr:colOff>1181100</xdr:colOff>
      <xdr:row>19</xdr:row>
      <xdr:rowOff>381000</xdr:rowOff>
    </xdr:to>
    <xdr:pic>
      <xdr:nvPicPr>
        <xdr:cNvPr id="9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90500"/>
          <a:ext cx="15525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25</xdr:col>
      <xdr:colOff>38100</xdr:colOff>
      <xdr:row>18</xdr:row>
      <xdr:rowOff>95250</xdr:rowOff>
    </xdr:from>
    <xdr:to>
      <xdr:col>30</xdr:col>
      <xdr:colOff>9525</xdr:colOff>
      <xdr:row>19</xdr:row>
      <xdr:rowOff>180975</xdr:rowOff>
    </xdr:to>
    <xdr:sp macro="[0]!AdicionarAno" textlink="">
      <xdr:nvSpPr>
        <xdr:cNvPr id="6" name="Retângulo 5"/>
        <xdr:cNvSpPr/>
      </xdr:nvSpPr>
      <xdr:spPr>
        <a:xfrm>
          <a:off x="6762750" y="95250"/>
          <a:ext cx="1114425" cy="276225"/>
        </a:xfrm>
        <a:prstGeom prst="rect">
          <a:avLst/>
        </a:prstGeom>
        <a:solidFill>
          <a:schemeClr val="bg2">
            <a:lumMod val="90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Adicionar Ano</a:t>
          </a:r>
        </a:p>
      </xdr:txBody>
    </xdr:sp>
    <xdr:clientData fPrintsWithSheet="0"/>
  </xdr:twoCellAnchor>
  <xdr:twoCellAnchor editAs="absolute">
    <xdr:from>
      <xdr:col>30</xdr:col>
      <xdr:colOff>133350</xdr:colOff>
      <xdr:row>18</xdr:row>
      <xdr:rowOff>95250</xdr:rowOff>
    </xdr:from>
    <xdr:to>
      <xdr:col>35</xdr:col>
      <xdr:colOff>104775</xdr:colOff>
      <xdr:row>19</xdr:row>
      <xdr:rowOff>180975</xdr:rowOff>
    </xdr:to>
    <xdr:sp macro="[0]!ExcluirAno" textlink="">
      <xdr:nvSpPr>
        <xdr:cNvPr id="7" name="Retângulo 6"/>
        <xdr:cNvSpPr/>
      </xdr:nvSpPr>
      <xdr:spPr>
        <a:xfrm>
          <a:off x="8001000" y="95250"/>
          <a:ext cx="1114425" cy="276225"/>
        </a:xfrm>
        <a:prstGeom prst="rect">
          <a:avLst/>
        </a:prstGeom>
        <a:solidFill>
          <a:schemeClr val="bg2">
            <a:lumMod val="90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Excluir Ano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21</xdr:row>
          <xdr:rowOff>85725</xdr:rowOff>
        </xdr:from>
        <xdr:to>
          <xdr:col>54</xdr:col>
          <xdr:colOff>0</xdr:colOff>
          <xdr:row>27</xdr:row>
          <xdr:rowOff>95250</xdr:rowOff>
        </xdr:to>
        <xdr:pic>
          <xdr:nvPicPr>
            <xdr:cNvPr id="90366" name="Imagem 1"/>
            <xdr:cNvPicPr>
              <a:picLocks noChangeAspect="1"/>
              <a:extLst>
                <a:ext uri="{84589F7E-364E-4C9E-8A38-B11213B215E9}">
                  <a14:cameraTool cellRange="DADOS!A6:H13" spid="_x0000_s9040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61925" y="752475"/>
              <a:ext cx="131921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18</xdr:row>
      <xdr:rowOff>161925</xdr:rowOff>
    </xdr:from>
    <xdr:to>
      <xdr:col>2</xdr:col>
      <xdr:colOff>1228725</xdr:colOff>
      <xdr:row>20</xdr:row>
      <xdr:rowOff>0</xdr:rowOff>
    </xdr:to>
    <xdr:pic>
      <xdr:nvPicPr>
        <xdr:cNvPr id="89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0"/>
          <a:ext cx="15906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26</xdr:col>
      <xdr:colOff>201706</xdr:colOff>
      <xdr:row>19</xdr:row>
      <xdr:rowOff>44823</xdr:rowOff>
    </xdr:from>
    <xdr:to>
      <xdr:col>31</xdr:col>
      <xdr:colOff>195543</xdr:colOff>
      <xdr:row>20</xdr:row>
      <xdr:rowOff>56028</xdr:rowOff>
    </xdr:to>
    <xdr:sp macro="[0]!AdicionarMedições" textlink="">
      <xdr:nvSpPr>
        <xdr:cNvPr id="7" name="Retângulo 6"/>
        <xdr:cNvSpPr/>
      </xdr:nvSpPr>
      <xdr:spPr>
        <a:xfrm>
          <a:off x="7048500" y="44823"/>
          <a:ext cx="1114425" cy="403411"/>
        </a:xfrm>
        <a:prstGeom prst="rect">
          <a:avLst/>
        </a:prstGeom>
        <a:solidFill>
          <a:schemeClr val="bg2">
            <a:lumMod val="90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Adicionar 12 medições</a:t>
          </a:r>
        </a:p>
      </xdr:txBody>
    </xdr:sp>
    <xdr:clientData fPrintsWithSheet="0"/>
  </xdr:twoCellAnchor>
  <xdr:twoCellAnchor editAs="absolute">
    <xdr:from>
      <xdr:col>32</xdr:col>
      <xdr:colOff>95250</xdr:colOff>
      <xdr:row>19</xdr:row>
      <xdr:rowOff>44823</xdr:rowOff>
    </xdr:from>
    <xdr:to>
      <xdr:col>37</xdr:col>
      <xdr:colOff>89087</xdr:colOff>
      <xdr:row>20</xdr:row>
      <xdr:rowOff>56028</xdr:rowOff>
    </xdr:to>
    <xdr:sp macro="[0]!ExcluirMedições" textlink="">
      <xdr:nvSpPr>
        <xdr:cNvPr id="8" name="Retângulo 7"/>
        <xdr:cNvSpPr/>
      </xdr:nvSpPr>
      <xdr:spPr>
        <a:xfrm>
          <a:off x="8286750" y="44823"/>
          <a:ext cx="1114425" cy="403411"/>
        </a:xfrm>
        <a:prstGeom prst="rect">
          <a:avLst/>
        </a:prstGeom>
        <a:solidFill>
          <a:schemeClr val="bg2">
            <a:lumMod val="90000"/>
          </a:schemeClr>
        </a:solidFill>
        <a:ln w="6350">
          <a:solidFill>
            <a:schemeClr val="accent1">
              <a:shade val="50000"/>
            </a:schemeClr>
          </a:solidFill>
        </a:ln>
        <a:effectLst>
          <a:outerShdw dist="63500" dir="2700000" algn="tl" rotWithShape="0">
            <a:prstClr val="black"/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Excluir 12 Medições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228600</xdr:colOff>
          <xdr:row>26</xdr:row>
          <xdr:rowOff>142875</xdr:rowOff>
        </xdr:from>
        <xdr:to>
          <xdr:col>53</xdr:col>
          <xdr:colOff>228600</xdr:colOff>
          <xdr:row>28</xdr:row>
          <xdr:rowOff>0</xdr:rowOff>
        </xdr:to>
        <xdr:sp macro="" textlink="">
          <xdr:nvSpPr>
            <xdr:cNvPr id="19021" name="Spinner 1613" hidden="1">
              <a:extLst>
                <a:ext uri="{63B3BB69-23CF-44E3-9099-C40C66FF867C}">
                  <a14:compatExt spid="_x0000_s190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21</xdr:row>
          <xdr:rowOff>76200</xdr:rowOff>
        </xdr:from>
        <xdr:to>
          <xdr:col>54</xdr:col>
          <xdr:colOff>9525</xdr:colOff>
          <xdr:row>26</xdr:row>
          <xdr:rowOff>47625</xdr:rowOff>
        </xdr:to>
        <xdr:pic>
          <xdr:nvPicPr>
            <xdr:cNvPr id="89366" name="Imagem 1"/>
            <xdr:cNvPicPr>
              <a:picLocks noChangeAspect="1"/>
              <a:extLst>
                <a:ext uri="{84589F7E-364E-4C9E-8A38-B11213B215E9}">
                  <a14:cameraTool cellRange="DADOS!A6:H13" spid="_x0000_s8940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61925" y="552450"/>
              <a:ext cx="13192125" cy="11239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0</xdr:rowOff>
    </xdr:from>
    <xdr:to>
      <xdr:col>3</xdr:col>
      <xdr:colOff>647700</xdr:colOff>
      <xdr:row>2</xdr:row>
      <xdr:rowOff>9525</xdr:rowOff>
    </xdr:to>
    <xdr:pic>
      <xdr:nvPicPr>
        <xdr:cNvPr id="35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10953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85725</xdr:rowOff>
        </xdr:from>
        <xdr:to>
          <xdr:col>15</xdr:col>
          <xdr:colOff>942975</xdr:colOff>
          <xdr:row>9</xdr:row>
          <xdr:rowOff>0</xdr:rowOff>
        </xdr:to>
        <xdr:pic>
          <xdr:nvPicPr>
            <xdr:cNvPr id="35428" name="Imagem 2"/>
            <xdr:cNvPicPr>
              <a:picLocks noChangeAspect="1"/>
              <a:extLst>
                <a:ext uri="{84589F7E-364E-4C9E-8A38-B11213B215E9}">
                  <a14:cameraTool cellRange="DADOS!A6:H14" spid="_x0000_s3546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04775" y="352425"/>
              <a:ext cx="8429625" cy="7620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9">
    <pageSetUpPr fitToPage="1"/>
  </sheetPr>
  <dimension ref="A1:IU131"/>
  <sheetViews>
    <sheetView showGridLines="0" tabSelected="1" topLeftCell="A2" zoomScaleNormal="100" workbookViewId="0">
      <selection activeCell="E38" sqref="E38"/>
    </sheetView>
  </sheetViews>
  <sheetFormatPr defaultColWidth="0" defaultRowHeight="12.75" x14ac:dyDescent="0.2"/>
  <cols>
    <col min="1" max="1" width="16.7109375" style="4" customWidth="1"/>
    <col min="2" max="2" width="16.7109375" style="2" customWidth="1"/>
    <col min="3" max="3" width="32.7109375" style="2" customWidth="1"/>
    <col min="4" max="4" width="31.140625" style="3" customWidth="1"/>
    <col min="5" max="5" width="40.7109375" style="2" customWidth="1"/>
    <col min="6" max="6" width="42.85546875" style="2" customWidth="1"/>
    <col min="7" max="7" width="12.85546875" style="2" customWidth="1"/>
    <col min="8" max="8" width="16.7109375" style="2" customWidth="1"/>
    <col min="9" max="9" width="3.7109375" style="2" customWidth="1"/>
    <col min="10" max="250" width="9.140625" style="2" hidden="1" customWidth="1"/>
    <col min="251" max="252" width="16.7109375" style="2" hidden="1" customWidth="1"/>
    <col min="253" max="253" width="32.7109375" style="2" hidden="1" customWidth="1"/>
    <col min="254" max="254" width="31.140625" style="2" hidden="1" customWidth="1"/>
    <col min="255" max="255" width="40.7109375" style="2" hidden="1" customWidth="1"/>
    <col min="256" max="16384" width="55.7109375" style="2" hidden="1"/>
  </cols>
  <sheetData>
    <row r="1" spans="1:10" ht="16.5" hidden="1" customHeight="1" x14ac:dyDescent="0.2">
      <c r="A1" s="188" t="e">
        <f ca="1">OFFSET(A1,-1,0)+1</f>
        <v>#REF!</v>
      </c>
      <c r="B1" s="237"/>
      <c r="C1" s="237"/>
      <c r="J1" s="2" t="e">
        <f ca="1">CONCATENATE(A1,"-",B1)</f>
        <v>#REF!</v>
      </c>
    </row>
    <row r="2" spans="1:10" ht="12.75" customHeight="1" x14ac:dyDescent="0.2">
      <c r="A2" s="199">
        <v>27477</v>
      </c>
      <c r="B2" s="248" t="s">
        <v>40</v>
      </c>
      <c r="C2" s="248"/>
      <c r="D2" s="248"/>
      <c r="E2" s="248"/>
      <c r="F2" s="248"/>
      <c r="G2" s="248"/>
      <c r="H2" s="185"/>
    </row>
    <row r="3" spans="1:10" ht="13.5" customHeight="1" x14ac:dyDescent="0.2">
      <c r="A3" s="198" t="s">
        <v>149</v>
      </c>
      <c r="B3" s="249"/>
      <c r="C3" s="249"/>
      <c r="D3" s="249"/>
      <c r="E3" s="249"/>
      <c r="F3" s="249"/>
      <c r="G3" s="249"/>
      <c r="H3" s="186"/>
    </row>
    <row r="4" spans="1:10" ht="12.75" customHeight="1" x14ac:dyDescent="0.25">
      <c r="A4" s="6"/>
      <c r="B4" s="6"/>
      <c r="C4" s="6"/>
      <c r="D4" s="6"/>
      <c r="E4" s="6"/>
      <c r="F4" s="6"/>
      <c r="G4" s="6"/>
      <c r="H4" s="6"/>
      <c r="I4" s="6"/>
    </row>
    <row r="5" spans="1:10" x14ac:dyDescent="0.2">
      <c r="A5" s="5"/>
    </row>
    <row r="6" spans="1:10" s="137" customFormat="1" ht="12.75" customHeight="1" x14ac:dyDescent="0.2">
      <c r="A6" s="1" t="s">
        <v>146</v>
      </c>
      <c r="B6" s="136" t="s">
        <v>147</v>
      </c>
      <c r="C6" s="1" t="s">
        <v>29</v>
      </c>
      <c r="D6" s="1" t="s">
        <v>30</v>
      </c>
      <c r="E6" s="1" t="s">
        <v>31</v>
      </c>
      <c r="F6" s="226" t="s">
        <v>32</v>
      </c>
      <c r="G6" s="227"/>
      <c r="H6" s="142" t="s">
        <v>50</v>
      </c>
    </row>
    <row r="7" spans="1:10" s="137" customFormat="1" ht="12.75" customHeight="1" x14ac:dyDescent="0.2">
      <c r="A7" s="150"/>
      <c r="B7" s="211" t="s">
        <v>158</v>
      </c>
      <c r="C7" s="212"/>
      <c r="D7" s="144"/>
      <c r="E7" s="144"/>
      <c r="F7" s="238"/>
      <c r="G7" s="239"/>
      <c r="H7" s="213"/>
    </row>
    <row r="8" spans="1:10" s="137" customFormat="1" ht="12.75" customHeight="1" x14ac:dyDescent="0.2">
      <c r="A8" s="138"/>
      <c r="B8" s="138"/>
      <c r="C8" s="138"/>
      <c r="D8" s="138"/>
      <c r="E8" s="138"/>
      <c r="F8" s="138"/>
      <c r="G8" s="138"/>
      <c r="H8" s="138"/>
    </row>
    <row r="9" spans="1:10" s="137" customFormat="1" ht="12.75" customHeight="1" x14ac:dyDescent="0.2">
      <c r="A9" s="226" t="s">
        <v>33</v>
      </c>
      <c r="B9" s="227"/>
      <c r="C9" s="228"/>
      <c r="D9" s="1" t="s">
        <v>34</v>
      </c>
      <c r="E9" s="1" t="s">
        <v>35</v>
      </c>
      <c r="F9" s="226" t="s">
        <v>36</v>
      </c>
      <c r="G9" s="227"/>
      <c r="H9" s="228"/>
    </row>
    <row r="10" spans="1:10" s="137" customFormat="1" ht="12.75" customHeight="1" x14ac:dyDescent="0.2">
      <c r="A10" s="229" t="s">
        <v>155</v>
      </c>
      <c r="B10" s="230"/>
      <c r="C10" s="231"/>
      <c r="D10" s="224" t="s">
        <v>156</v>
      </c>
      <c r="E10" s="143"/>
      <c r="F10" s="252" t="s">
        <v>157</v>
      </c>
      <c r="G10" s="239"/>
      <c r="H10" s="253"/>
    </row>
    <row r="11" spans="1:10" s="137" customFormat="1" ht="6" customHeight="1" x14ac:dyDescent="0.2">
      <c r="A11" s="138"/>
      <c r="B11" s="138"/>
      <c r="C11" s="138"/>
      <c r="D11" s="138"/>
      <c r="E11" s="138"/>
      <c r="F11" s="138"/>
      <c r="G11" s="138"/>
      <c r="H11" s="138"/>
    </row>
    <row r="12" spans="1:10" s="137" customFormat="1" x14ac:dyDescent="0.2">
      <c r="A12" s="139" t="s">
        <v>89</v>
      </c>
      <c r="B12" s="232" t="s">
        <v>90</v>
      </c>
      <c r="C12" s="233"/>
      <c r="D12" s="140" t="s">
        <v>91</v>
      </c>
      <c r="E12" s="226" t="s">
        <v>93</v>
      </c>
      <c r="F12" s="227"/>
      <c r="G12" s="227"/>
      <c r="H12" s="141" t="s">
        <v>92</v>
      </c>
    </row>
    <row r="13" spans="1:10" s="137" customFormat="1" x14ac:dyDescent="0.2">
      <c r="A13" s="145"/>
      <c r="B13" s="242"/>
      <c r="C13" s="243"/>
      <c r="D13" s="146"/>
      <c r="E13" s="238"/>
      <c r="F13" s="239"/>
      <c r="G13" s="239"/>
      <c r="H13" s="147"/>
    </row>
    <row r="14" spans="1:10" ht="6" customHeight="1" x14ac:dyDescent="0.2">
      <c r="A14" s="7"/>
      <c r="B14" s="7"/>
      <c r="C14" s="7"/>
      <c r="D14" s="7"/>
      <c r="E14" s="7"/>
      <c r="F14" s="7"/>
      <c r="G14" s="7"/>
      <c r="H14" s="7"/>
    </row>
    <row r="15" spans="1:10" ht="5.25" customHeight="1" x14ac:dyDescent="0.25">
      <c r="A15"/>
      <c r="B15"/>
      <c r="C15"/>
      <c r="D15"/>
      <c r="E15"/>
      <c r="F15"/>
      <c r="G15"/>
      <c r="H15"/>
    </row>
    <row r="16" spans="1:10" ht="4.5" customHeight="1" x14ac:dyDescent="0.25">
      <c r="A16"/>
      <c r="B16"/>
      <c r="C16"/>
      <c r="D16"/>
      <c r="E16"/>
      <c r="F16"/>
      <c r="G16"/>
      <c r="H16"/>
    </row>
    <row r="18" spans="1:8" ht="12.75" customHeight="1" x14ac:dyDescent="0.2">
      <c r="A18" s="118" t="s">
        <v>58</v>
      </c>
      <c r="B18" s="7"/>
      <c r="C18" s="7"/>
      <c r="D18" s="9"/>
    </row>
    <row r="19" spans="1:8" ht="12.75" customHeight="1" x14ac:dyDescent="0.25">
      <c r="A19" s="10" t="s">
        <v>53</v>
      </c>
      <c r="B19" s="11"/>
      <c r="C19" s="12" t="s">
        <v>56</v>
      </c>
      <c r="D19" s="116"/>
      <c r="G19"/>
      <c r="H19"/>
    </row>
    <row r="20" spans="1:8" ht="12.75" customHeight="1" x14ac:dyDescent="0.25">
      <c r="A20" s="240" t="s">
        <v>159</v>
      </c>
      <c r="B20" s="241"/>
      <c r="C20" s="148" t="s">
        <v>160</v>
      </c>
      <c r="D20" s="117"/>
      <c r="G20"/>
      <c r="H20"/>
    </row>
    <row r="21" spans="1:8" ht="12.75" customHeight="1" x14ac:dyDescent="0.25">
      <c r="A21" s="8"/>
      <c r="B21" s="7"/>
      <c r="C21" s="7"/>
      <c r="D21" s="9"/>
      <c r="G21"/>
      <c r="H21"/>
    </row>
    <row r="22" spans="1:8" ht="15" x14ac:dyDescent="0.25">
      <c r="A22" s="10" t="s">
        <v>54</v>
      </c>
      <c r="B22" s="11"/>
      <c r="C22" s="12" t="s">
        <v>56</v>
      </c>
      <c r="D22" s="12" t="s">
        <v>57</v>
      </c>
      <c r="G22"/>
      <c r="H22"/>
    </row>
    <row r="23" spans="1:8" ht="15" x14ac:dyDescent="0.25">
      <c r="A23" s="240"/>
      <c r="B23" s="241"/>
      <c r="C23" s="148"/>
      <c r="D23" s="148"/>
      <c r="G23"/>
      <c r="H23"/>
    </row>
    <row r="24" spans="1:8" x14ac:dyDescent="0.2">
      <c r="A24" s="13"/>
      <c r="B24" s="13"/>
      <c r="C24" s="13"/>
      <c r="D24" s="14"/>
    </row>
    <row r="25" spans="1:8" ht="12.75" hidden="1" customHeight="1" x14ac:dyDescent="0.2">
      <c r="A25" s="15" t="s">
        <v>55</v>
      </c>
      <c r="B25" s="16"/>
      <c r="C25" s="17" t="s">
        <v>56</v>
      </c>
      <c r="D25" s="17" t="s">
        <v>57</v>
      </c>
    </row>
    <row r="26" spans="1:8" hidden="1" x14ac:dyDescent="0.2">
      <c r="A26" s="240"/>
      <c r="B26" s="241"/>
      <c r="C26" s="148"/>
      <c r="D26" s="148"/>
      <c r="E26" s="7"/>
      <c r="F26" s="7"/>
      <c r="G26" s="7"/>
      <c r="H26" s="7"/>
    </row>
    <row r="27" spans="1:8" ht="15" hidden="1" x14ac:dyDescent="0.25">
      <c r="A27" s="6"/>
      <c r="B27" s="6"/>
      <c r="C27" s="6"/>
      <c r="D27" s="6"/>
      <c r="E27" s="6"/>
      <c r="F27" s="6"/>
      <c r="G27" s="6"/>
      <c r="H27" s="6"/>
    </row>
    <row r="28" spans="1:8" ht="15" hidden="1" x14ac:dyDescent="0.25">
      <c r="A28" s="18" t="s">
        <v>59</v>
      </c>
      <c r="B28" s="19"/>
      <c r="C28" s="19"/>
      <c r="D28" s="6"/>
      <c r="E28" s="6"/>
      <c r="F28" s="6"/>
      <c r="G28" s="6"/>
      <c r="H28" s="6"/>
    </row>
    <row r="29" spans="1:8" ht="15" hidden="1" x14ac:dyDescent="0.25">
      <c r="A29" s="20" t="s">
        <v>45</v>
      </c>
      <c r="B29" s="21"/>
      <c r="C29" s="22" t="s">
        <v>46</v>
      </c>
      <c r="D29" s="6"/>
      <c r="E29" s="6"/>
      <c r="F29" s="6"/>
      <c r="G29" s="6"/>
      <c r="H29" s="6"/>
    </row>
    <row r="30" spans="1:8" ht="15" hidden="1" x14ac:dyDescent="0.25">
      <c r="A30" s="250"/>
      <c r="B30" s="251"/>
      <c r="C30" s="149"/>
      <c r="D30" s="6"/>
      <c r="E30" s="6"/>
      <c r="F30" s="6"/>
      <c r="G30" s="6"/>
      <c r="H30" s="6"/>
    </row>
    <row r="31" spans="1:8" ht="15" x14ac:dyDescent="0.25">
      <c r="A31" s="6"/>
      <c r="B31" s="6"/>
      <c r="C31" s="6"/>
      <c r="D31" s="6"/>
      <c r="E31" s="6"/>
      <c r="F31" s="6"/>
      <c r="G31" s="6"/>
      <c r="H31" s="6"/>
    </row>
    <row r="32" spans="1:8" ht="15" x14ac:dyDescent="0.25">
      <c r="A32" s="18" t="s">
        <v>124</v>
      </c>
      <c r="B32" s="6"/>
      <c r="C32" s="6"/>
      <c r="D32" s="6"/>
      <c r="E32" s="6"/>
      <c r="F32" s="6"/>
      <c r="G32" s="6"/>
      <c r="H32" s="6"/>
    </row>
    <row r="33" spans="1:10" ht="15.75" customHeight="1" x14ac:dyDescent="0.25">
      <c r="A33" s="184" t="s">
        <v>125</v>
      </c>
      <c r="B33" s="246" t="s">
        <v>140</v>
      </c>
      <c r="C33" s="247"/>
      <c r="D33" s="6"/>
      <c r="E33" s="6"/>
      <c r="F33" s="6"/>
      <c r="G33" s="6"/>
      <c r="H33" s="6"/>
    </row>
    <row r="34" spans="1:10" ht="15.75" customHeight="1" x14ac:dyDescent="0.25">
      <c r="A34" s="188">
        <v>1</v>
      </c>
      <c r="B34" s="244" t="s">
        <v>148</v>
      </c>
      <c r="C34" s="245"/>
      <c r="D34" s="6"/>
      <c r="E34" s="6"/>
      <c r="F34" s="6"/>
      <c r="G34" s="6"/>
      <c r="H34" s="6"/>
      <c r="J34" s="2" t="str">
        <f>CONCATENATE(A34,"-",B34)</f>
        <v>1-Administração Local</v>
      </c>
    </row>
    <row r="35" spans="1:10" ht="15.75" customHeight="1" x14ac:dyDescent="0.25">
      <c r="A35" s="188">
        <f ca="1">OFFSET(A35,-1,0)+1</f>
        <v>2</v>
      </c>
      <c r="B35" s="236" t="s">
        <v>161</v>
      </c>
      <c r="C35" s="237"/>
      <c r="D35" s="6"/>
      <c r="E35" s="6"/>
      <c r="F35" s="6"/>
      <c r="G35" s="6"/>
      <c r="H35" s="6"/>
      <c r="J35" s="2" t="str">
        <f ca="1">CONCATENATE(A35,"-",B35)</f>
        <v>2-CANTEIRO DE OBRA</v>
      </c>
    </row>
    <row r="36" spans="1:10" ht="15.75" customHeight="1" x14ac:dyDescent="0.25">
      <c r="A36" s="188">
        <f ca="1">OFFSET(A36,-1,0)+1</f>
        <v>3</v>
      </c>
      <c r="B36" s="236" t="s">
        <v>162</v>
      </c>
      <c r="C36" s="237"/>
      <c r="D36" s="6"/>
      <c r="E36" s="6"/>
      <c r="F36" s="6"/>
      <c r="G36" s="6"/>
      <c r="H36" s="6"/>
      <c r="J36" s="2" t="str">
        <f ca="1">CONCATENATE(A36,"-",B36)</f>
        <v>3-SERVIÇOS PRELIMINARES</v>
      </c>
    </row>
    <row r="37" spans="1:10" ht="16.5" customHeight="1" x14ac:dyDescent="0.2">
      <c r="A37" s="188">
        <f ca="1">OFFSET(A37,-1,0)+1</f>
        <v>4</v>
      </c>
      <c r="B37" s="236" t="s">
        <v>163</v>
      </c>
      <c r="C37" s="237"/>
      <c r="J37" s="2" t="str">
        <f ca="1">CONCATENATE(A37,"-",B37)</f>
        <v>4-MOBILIZAÇÃO E DESMOBILIZAÇÃO</v>
      </c>
    </row>
    <row r="38" spans="1:10" ht="16.5" customHeight="1" x14ac:dyDescent="0.2">
      <c r="A38" s="188">
        <f t="shared" ref="A38:A41" ca="1" si="0">OFFSET(A38,-1,0)+1</f>
        <v>5</v>
      </c>
      <c r="B38" s="236" t="s">
        <v>164</v>
      </c>
      <c r="C38" s="237"/>
      <c r="J38" s="2" t="str">
        <f t="shared" ref="J38:J41" ca="1" si="1">CONCATENATE(A38,"-",B38)</f>
        <v>5-TERRAPLANAGEM</v>
      </c>
    </row>
    <row r="39" spans="1:10" ht="16.5" customHeight="1" x14ac:dyDescent="0.2">
      <c r="A39" s="188">
        <f t="shared" ca="1" si="0"/>
        <v>6</v>
      </c>
      <c r="B39" s="236" t="s">
        <v>165</v>
      </c>
      <c r="C39" s="237"/>
      <c r="J39" s="2" t="str">
        <f t="shared" ca="1" si="1"/>
        <v>6-PAVIMENTAÇÃO</v>
      </c>
    </row>
    <row r="40" spans="1:10" ht="16.5" customHeight="1" x14ac:dyDescent="0.2">
      <c r="A40" s="188">
        <f t="shared" ca="1" si="0"/>
        <v>7</v>
      </c>
      <c r="B40" s="236" t="s">
        <v>166</v>
      </c>
      <c r="C40" s="237"/>
      <c r="J40" s="2" t="str">
        <f t="shared" ca="1" si="1"/>
        <v>7-TRANSPORTE DE MATERIAIS DE PAVIMENTAÇÃO</v>
      </c>
    </row>
    <row r="41" spans="1:10" ht="16.5" customHeight="1" x14ac:dyDescent="0.2">
      <c r="A41" s="188">
        <f t="shared" ca="1" si="0"/>
        <v>8</v>
      </c>
      <c r="B41" s="236" t="s">
        <v>167</v>
      </c>
      <c r="C41" s="237"/>
      <c r="J41" s="2" t="str">
        <f t="shared" ca="1" si="1"/>
        <v>8-DRENAGEM SUPERFICIAL</v>
      </c>
    </row>
    <row r="42" spans="1:10" ht="16.5" customHeight="1" x14ac:dyDescent="0.2">
      <c r="A42" s="188">
        <f ca="1">OFFSET(A42,-1,0)+1</f>
        <v>9</v>
      </c>
      <c r="B42" s="236" t="s">
        <v>168</v>
      </c>
      <c r="C42" s="237"/>
      <c r="J42" s="2" t="str">
        <f ca="1">CONCATENATE(A42,"-",B42)</f>
        <v>9-PASSEIO PÚBLICO E ACESSIBILIDADE UNIVERSAL</v>
      </c>
    </row>
    <row r="43" spans="1:10" ht="16.5" customHeight="1" x14ac:dyDescent="0.2">
      <c r="A43" s="188">
        <f ca="1">OFFSET(A43,-1,0)+1</f>
        <v>10</v>
      </c>
      <c r="B43" s="236" t="s">
        <v>169</v>
      </c>
      <c r="C43" s="237"/>
      <c r="J43" s="2" t="str">
        <f ca="1">CONCATENATE(A43,"-",B43)</f>
        <v>10-SINALIZAÇÃO VIÁRIA</v>
      </c>
    </row>
    <row r="44" spans="1:10" ht="15" x14ac:dyDescent="0.25">
      <c r="A44" s="197"/>
      <c r="B44" s="6"/>
      <c r="C44" s="6"/>
      <c r="D44" s="6"/>
      <c r="E44" s="6"/>
      <c r="F44" s="6"/>
      <c r="G44" s="6"/>
      <c r="H44" s="6"/>
    </row>
    <row r="45" spans="1:10" ht="15" x14ac:dyDescent="0.25">
      <c r="A45" s="6"/>
      <c r="B45" s="6"/>
      <c r="C45" s="6"/>
      <c r="D45" s="6"/>
      <c r="E45" s="6"/>
      <c r="F45" s="6"/>
      <c r="G45" s="6"/>
      <c r="H45" s="6"/>
    </row>
    <row r="46" spans="1:10" s="235" customFormat="1" ht="25.5" customHeight="1" x14ac:dyDescent="0.25">
      <c r="A46" s="234" t="s">
        <v>60</v>
      </c>
    </row>
    <row r="47" spans="1:10" ht="15" x14ac:dyDescent="0.25">
      <c r="A47" s="6"/>
      <c r="B47" s="6"/>
      <c r="C47" s="6"/>
      <c r="D47" s="6"/>
      <c r="E47" s="6"/>
      <c r="F47" s="6"/>
      <c r="G47" s="6"/>
      <c r="H47" s="6"/>
    </row>
    <row r="48" spans="1:10" ht="15" x14ac:dyDescent="0.25">
      <c r="A48" s="119" t="s">
        <v>61</v>
      </c>
      <c r="B48"/>
      <c r="C48" s="6"/>
      <c r="D48" s="6"/>
      <c r="E48" s="6"/>
      <c r="F48" s="6"/>
      <c r="G48" s="6"/>
      <c r="H48" s="6"/>
    </row>
    <row r="49" spans="1:9" ht="15" x14ac:dyDescent="0.25">
      <c r="A49" s="120"/>
      <c r="B49"/>
      <c r="C49" s="6"/>
      <c r="D49" s="6"/>
      <c r="E49" s="6"/>
      <c r="F49" s="6"/>
      <c r="G49" s="6"/>
      <c r="H49" s="6"/>
    </row>
    <row r="50" spans="1:9" ht="15" x14ac:dyDescent="0.25">
      <c r="A50" s="121" t="s">
        <v>64</v>
      </c>
      <c r="B50"/>
      <c r="C50" s="6"/>
      <c r="D50" s="6"/>
      <c r="E50" s="6"/>
      <c r="F50" s="6"/>
      <c r="G50" s="6"/>
      <c r="H50" s="6"/>
    </row>
    <row r="51" spans="1:9" ht="15" x14ac:dyDescent="0.25">
      <c r="A51" s="121"/>
      <c r="B51"/>
      <c r="C51" s="6"/>
      <c r="D51" s="6"/>
      <c r="E51" s="6"/>
      <c r="F51" s="6"/>
      <c r="G51" s="6"/>
      <c r="H51" s="6"/>
    </row>
    <row r="52" spans="1:9" ht="15" x14ac:dyDescent="0.25">
      <c r="A52" s="121" t="s">
        <v>65</v>
      </c>
      <c r="B52"/>
      <c r="C52" s="6"/>
      <c r="D52" s="6"/>
      <c r="E52" s="6"/>
      <c r="F52" s="6"/>
      <c r="G52" s="6"/>
      <c r="H52" s="6"/>
    </row>
    <row r="53" spans="1:9" ht="15" x14ac:dyDescent="0.25">
      <c r="A53" s="120"/>
      <c r="B53"/>
      <c r="C53" s="6"/>
      <c r="D53" s="6"/>
      <c r="E53" s="6"/>
      <c r="F53" s="6"/>
      <c r="G53" s="6"/>
      <c r="H53" s="6"/>
    </row>
    <row r="54" spans="1:9" ht="15" x14ac:dyDescent="0.25">
      <c r="A54" s="122" t="s">
        <v>66</v>
      </c>
      <c r="B54"/>
      <c r="C54" s="6"/>
      <c r="D54" s="6"/>
      <c r="E54" s="6"/>
      <c r="F54" s="6"/>
      <c r="G54" s="6"/>
      <c r="H54" s="6"/>
    </row>
    <row r="55" spans="1:9" ht="29.25" customHeight="1" x14ac:dyDescent="0.2">
      <c r="A55" s="225" t="s">
        <v>82</v>
      </c>
      <c r="B55" s="225"/>
      <c r="C55" s="225"/>
      <c r="D55" s="225"/>
      <c r="E55" s="225"/>
      <c r="F55" s="225"/>
      <c r="G55" s="225"/>
      <c r="H55" s="225"/>
      <c r="I55" s="225"/>
    </row>
    <row r="56" spans="1:9" ht="15" x14ac:dyDescent="0.25">
      <c r="A56" s="120"/>
      <c r="B56"/>
      <c r="C56" s="6"/>
      <c r="D56" s="6"/>
      <c r="E56" s="6"/>
      <c r="F56" s="6"/>
      <c r="G56" s="6"/>
      <c r="H56" s="6"/>
    </row>
    <row r="57" spans="1:9" ht="15" x14ac:dyDescent="0.25">
      <c r="A57" s="121" t="s">
        <v>67</v>
      </c>
      <c r="B57"/>
      <c r="C57" s="6"/>
      <c r="D57" s="6"/>
      <c r="E57" s="6"/>
      <c r="F57" s="6"/>
      <c r="G57" s="6"/>
      <c r="H57" s="6"/>
    </row>
    <row r="58" spans="1:9" ht="15" x14ac:dyDescent="0.25">
      <c r="A58" s="120"/>
      <c r="B58"/>
      <c r="C58" s="6"/>
      <c r="D58" s="6"/>
      <c r="E58" s="6"/>
      <c r="F58" s="6"/>
      <c r="G58" s="6"/>
      <c r="H58" s="6"/>
    </row>
    <row r="59" spans="1:9" ht="15" x14ac:dyDescent="0.25">
      <c r="A59" s="119" t="s">
        <v>62</v>
      </c>
      <c r="B59"/>
      <c r="C59" s="6"/>
      <c r="D59" s="6"/>
      <c r="E59" s="6"/>
      <c r="F59" s="6"/>
      <c r="G59" s="6"/>
      <c r="H59" s="6"/>
    </row>
    <row r="60" spans="1:9" ht="15" x14ac:dyDescent="0.25">
      <c r="A60" s="120"/>
      <c r="B60"/>
      <c r="C60" s="6"/>
      <c r="D60" s="6"/>
      <c r="E60" s="6"/>
      <c r="F60" s="6"/>
      <c r="G60" s="6"/>
      <c r="H60" s="6"/>
    </row>
    <row r="61" spans="1:9" ht="15" x14ac:dyDescent="0.25">
      <c r="A61" s="120" t="s">
        <v>68</v>
      </c>
      <c r="B61"/>
      <c r="C61" s="6"/>
      <c r="D61" s="6"/>
      <c r="E61" s="6"/>
      <c r="F61" s="6"/>
      <c r="G61" s="6"/>
      <c r="H61" s="6"/>
    </row>
    <row r="62" spans="1:9" ht="15" x14ac:dyDescent="0.25">
      <c r="A62" s="120"/>
      <c r="B62"/>
      <c r="C62" s="6"/>
      <c r="D62" s="6"/>
      <c r="E62" s="6"/>
      <c r="F62" s="6"/>
      <c r="G62" s="6"/>
      <c r="H62" s="6"/>
    </row>
    <row r="63" spans="1:9" ht="15" x14ac:dyDescent="0.25">
      <c r="A63" s="123" t="s">
        <v>69</v>
      </c>
      <c r="B63"/>
      <c r="C63" s="6"/>
      <c r="D63" s="6"/>
      <c r="E63" s="6"/>
      <c r="F63" s="6"/>
      <c r="G63" s="6"/>
      <c r="H63" s="6"/>
    </row>
    <row r="64" spans="1:9" ht="15" x14ac:dyDescent="0.25">
      <c r="A64" s="120"/>
      <c r="B64"/>
      <c r="C64" s="6"/>
      <c r="D64" s="6"/>
      <c r="E64" s="6"/>
      <c r="F64" s="6"/>
      <c r="G64" s="6"/>
      <c r="H64" s="6"/>
    </row>
    <row r="65" spans="1:8" ht="15" x14ac:dyDescent="0.25">
      <c r="A65" s="123" t="s">
        <v>126</v>
      </c>
      <c r="B65"/>
      <c r="C65" s="6"/>
      <c r="D65" s="6"/>
      <c r="E65" s="6"/>
      <c r="F65" s="6"/>
      <c r="G65" s="6"/>
      <c r="H65" s="6"/>
    </row>
    <row r="66" spans="1:8" ht="15" x14ac:dyDescent="0.25">
      <c r="A66" s="120"/>
      <c r="B66"/>
      <c r="C66" s="6"/>
      <c r="D66" s="6"/>
      <c r="E66" s="6"/>
      <c r="F66" s="6"/>
      <c r="G66" s="6"/>
      <c r="H66" s="6"/>
    </row>
    <row r="67" spans="1:8" ht="15" x14ac:dyDescent="0.25">
      <c r="A67" s="120" t="s">
        <v>70</v>
      </c>
      <c r="B67"/>
      <c r="C67" s="6"/>
      <c r="D67" s="6"/>
      <c r="E67" s="6"/>
      <c r="F67" s="6"/>
      <c r="G67" s="6"/>
      <c r="H67" s="6"/>
    </row>
    <row r="68" spans="1:8" ht="15" x14ac:dyDescent="0.25">
      <c r="A68" s="120"/>
      <c r="B68"/>
      <c r="C68" s="6"/>
      <c r="D68" s="6"/>
      <c r="E68" s="6"/>
      <c r="F68" s="6"/>
      <c r="G68" s="6"/>
      <c r="H68" s="6"/>
    </row>
    <row r="69" spans="1:8" ht="15" x14ac:dyDescent="0.25">
      <c r="A69" s="123" t="s">
        <v>127</v>
      </c>
      <c r="B69"/>
      <c r="C69" s="6"/>
      <c r="D69" s="6"/>
      <c r="E69" s="6"/>
      <c r="F69" s="6"/>
      <c r="G69" s="6"/>
      <c r="H69" s="6"/>
    </row>
    <row r="70" spans="1:8" ht="15" x14ac:dyDescent="0.25">
      <c r="A70" s="120"/>
      <c r="B70"/>
      <c r="C70" s="6"/>
      <c r="D70" s="6"/>
      <c r="E70" s="6"/>
      <c r="F70" s="6"/>
      <c r="G70" s="6"/>
      <c r="H70" s="6"/>
    </row>
    <row r="71" spans="1:8" ht="15" x14ac:dyDescent="0.25">
      <c r="A71" s="123" t="s">
        <v>128</v>
      </c>
      <c r="B71"/>
      <c r="C71" s="6"/>
      <c r="D71" s="6"/>
      <c r="E71" s="6"/>
      <c r="F71" s="6"/>
      <c r="G71" s="6"/>
      <c r="H71" s="6"/>
    </row>
    <row r="72" spans="1:8" ht="15" x14ac:dyDescent="0.25">
      <c r="A72" s="123"/>
      <c r="B72"/>
      <c r="C72" s="6"/>
      <c r="D72" s="6"/>
      <c r="E72" s="6"/>
      <c r="F72" s="6"/>
      <c r="G72" s="6"/>
      <c r="H72" s="6"/>
    </row>
    <row r="73" spans="1:8" ht="15" x14ac:dyDescent="0.25">
      <c r="A73" s="151" t="s">
        <v>141</v>
      </c>
      <c r="B73"/>
      <c r="C73" s="6"/>
      <c r="D73" s="6"/>
      <c r="E73" s="6"/>
      <c r="F73" s="6"/>
      <c r="G73" s="6"/>
      <c r="H73" s="6"/>
    </row>
    <row r="74" spans="1:8" ht="15" x14ac:dyDescent="0.25">
      <c r="A74" s="123"/>
      <c r="B74"/>
      <c r="C74" s="6"/>
      <c r="D74" s="6"/>
      <c r="E74" s="6"/>
      <c r="F74" s="6"/>
      <c r="G74" s="6"/>
      <c r="H74" s="6"/>
    </row>
    <row r="75" spans="1:8" ht="15" x14ac:dyDescent="0.25">
      <c r="A75" s="123" t="s">
        <v>129</v>
      </c>
      <c r="B75"/>
      <c r="C75" s="6"/>
      <c r="D75" s="6"/>
      <c r="E75" s="6"/>
      <c r="F75" s="6"/>
      <c r="G75" s="6"/>
      <c r="H75" s="6"/>
    </row>
    <row r="76" spans="1:8" ht="15" x14ac:dyDescent="0.25">
      <c r="A76" s="120"/>
      <c r="B76"/>
      <c r="C76" s="6"/>
      <c r="D76" s="6"/>
      <c r="E76" s="6"/>
      <c r="F76" s="6"/>
      <c r="G76" s="6"/>
      <c r="H76" s="6"/>
    </row>
    <row r="77" spans="1:8" ht="15" x14ac:dyDescent="0.25">
      <c r="A77" s="123" t="s">
        <v>130</v>
      </c>
      <c r="B77"/>
      <c r="C77" s="6"/>
      <c r="D77" s="6"/>
      <c r="E77" s="6"/>
      <c r="F77" s="6"/>
      <c r="G77" s="6"/>
      <c r="H77" s="6"/>
    </row>
    <row r="78" spans="1:8" ht="15" x14ac:dyDescent="0.25">
      <c r="A78" s="120"/>
      <c r="B78"/>
      <c r="C78" s="6"/>
      <c r="D78" s="6"/>
      <c r="E78" s="6"/>
      <c r="F78" s="6"/>
      <c r="G78" s="6"/>
      <c r="H78" s="6"/>
    </row>
    <row r="79" spans="1:8" ht="15" x14ac:dyDescent="0.25">
      <c r="A79" s="151" t="s">
        <v>137</v>
      </c>
      <c r="B79"/>
      <c r="C79" s="6"/>
      <c r="D79" s="6"/>
      <c r="E79" s="6"/>
      <c r="F79" s="6"/>
      <c r="G79" s="6"/>
      <c r="H79" s="6"/>
    </row>
    <row r="80" spans="1:8" ht="15" x14ac:dyDescent="0.25">
      <c r="A80" s="124" t="s">
        <v>98</v>
      </c>
      <c r="B80"/>
      <c r="C80" s="6"/>
      <c r="D80" s="6"/>
      <c r="E80" s="6"/>
      <c r="F80" s="6"/>
      <c r="G80" s="6"/>
      <c r="H80" s="6"/>
    </row>
    <row r="81" spans="1:8" ht="15" x14ac:dyDescent="0.25">
      <c r="A81" s="124" t="s">
        <v>99</v>
      </c>
      <c r="B81"/>
      <c r="C81" s="6"/>
      <c r="D81" s="6"/>
      <c r="E81" s="6"/>
      <c r="F81" s="6"/>
      <c r="G81" s="6"/>
      <c r="H81" s="6"/>
    </row>
    <row r="82" spans="1:8" ht="15" x14ac:dyDescent="0.25">
      <c r="A82" s="124" t="s">
        <v>139</v>
      </c>
      <c r="B82"/>
      <c r="C82" s="6"/>
      <c r="D82" s="6"/>
      <c r="E82" s="6"/>
      <c r="F82" s="6"/>
      <c r="G82" s="6"/>
      <c r="H82" s="6"/>
    </row>
    <row r="83" spans="1:8" ht="15" x14ac:dyDescent="0.25">
      <c r="A83" s="120"/>
      <c r="B83"/>
      <c r="C83" s="6"/>
      <c r="D83" s="6"/>
      <c r="E83" s="6"/>
      <c r="F83" s="6"/>
      <c r="G83" s="6"/>
      <c r="H83" s="6"/>
    </row>
    <row r="84" spans="1:8" ht="15" x14ac:dyDescent="0.25">
      <c r="A84" s="123" t="s">
        <v>71</v>
      </c>
      <c r="B84"/>
      <c r="C84" s="6"/>
      <c r="D84" s="6"/>
      <c r="E84" s="6"/>
      <c r="F84" s="6"/>
      <c r="G84" s="6"/>
      <c r="H84" s="6"/>
    </row>
    <row r="85" spans="1:8" ht="15" x14ac:dyDescent="0.25">
      <c r="A85" s="120"/>
      <c r="B85"/>
      <c r="C85" s="6"/>
      <c r="D85" s="6"/>
      <c r="E85" s="6"/>
      <c r="F85" s="6"/>
      <c r="G85" s="6"/>
      <c r="H85" s="6"/>
    </row>
    <row r="86" spans="1:8" ht="15" x14ac:dyDescent="0.25">
      <c r="A86" s="123" t="s">
        <v>138</v>
      </c>
      <c r="B86"/>
      <c r="C86" s="6"/>
      <c r="D86" s="6"/>
      <c r="E86" s="6"/>
      <c r="F86" s="6"/>
      <c r="G86" s="6"/>
      <c r="H86" s="6"/>
    </row>
    <row r="87" spans="1:8" ht="15" x14ac:dyDescent="0.25">
      <c r="A87" s="120"/>
      <c r="B87"/>
      <c r="C87" s="6"/>
      <c r="D87" s="6"/>
      <c r="E87" s="6"/>
      <c r="F87" s="6"/>
      <c r="G87" s="6"/>
      <c r="H87" s="6"/>
    </row>
    <row r="88" spans="1:8" ht="15" x14ac:dyDescent="0.25">
      <c r="A88" s="120" t="s">
        <v>72</v>
      </c>
      <c r="B88"/>
      <c r="C88" s="6"/>
      <c r="D88" s="6"/>
      <c r="E88" s="6"/>
      <c r="F88" s="6"/>
      <c r="G88" s="6"/>
      <c r="H88" s="6"/>
    </row>
    <row r="89" spans="1:8" ht="15" x14ac:dyDescent="0.25">
      <c r="A89" s="120"/>
      <c r="B89"/>
      <c r="C89" s="6"/>
      <c r="D89" s="6"/>
      <c r="E89" s="6"/>
      <c r="F89" s="6"/>
      <c r="G89" s="6"/>
      <c r="H89" s="6"/>
    </row>
    <row r="90" spans="1:8" s="127" customFormat="1" ht="15" x14ac:dyDescent="0.25">
      <c r="A90" s="202" t="s">
        <v>131</v>
      </c>
      <c r="B90" s="125"/>
      <c r="C90" s="126"/>
      <c r="D90" s="126"/>
      <c r="E90" s="126"/>
      <c r="F90" s="126"/>
      <c r="G90" s="126"/>
      <c r="H90" s="126"/>
    </row>
    <row r="91" spans="1:8" s="127" customFormat="1" ht="15" x14ac:dyDescent="0.25">
      <c r="A91" s="120" t="s">
        <v>73</v>
      </c>
      <c r="B91" s="125"/>
      <c r="C91" s="126"/>
      <c r="D91" s="126"/>
      <c r="E91" s="126"/>
      <c r="F91" s="126"/>
      <c r="G91" s="126"/>
      <c r="H91" s="126"/>
    </row>
    <row r="92" spans="1:8" s="127" customFormat="1" ht="15" x14ac:dyDescent="0.25">
      <c r="A92" s="120" t="s">
        <v>74</v>
      </c>
      <c r="B92" s="125"/>
      <c r="C92" s="126"/>
      <c r="D92" s="126"/>
      <c r="E92" s="126"/>
      <c r="F92" s="126"/>
      <c r="G92" s="126"/>
      <c r="H92" s="126"/>
    </row>
    <row r="93" spans="1:8" s="127" customFormat="1" ht="15" x14ac:dyDescent="0.25">
      <c r="A93" s="120" t="s">
        <v>75</v>
      </c>
      <c r="B93" s="125"/>
      <c r="C93" s="126"/>
      <c r="D93" s="126"/>
      <c r="E93" s="126"/>
      <c r="F93" s="126"/>
      <c r="G93" s="126"/>
      <c r="H93" s="126"/>
    </row>
    <row r="94" spans="1:8" s="127" customFormat="1" ht="15" x14ac:dyDescent="0.25">
      <c r="A94" s="120" t="s">
        <v>100</v>
      </c>
      <c r="B94" s="125"/>
      <c r="C94" s="126"/>
      <c r="D94" s="126"/>
      <c r="E94" s="126"/>
      <c r="F94" s="126"/>
      <c r="G94" s="126"/>
      <c r="H94" s="126"/>
    </row>
    <row r="95" spans="1:8" s="127" customFormat="1" ht="15" x14ac:dyDescent="0.25">
      <c r="A95" s="120" t="s">
        <v>76</v>
      </c>
      <c r="B95" s="125"/>
      <c r="C95" s="126"/>
      <c r="D95" s="126"/>
      <c r="E95" s="126"/>
      <c r="F95" s="126"/>
      <c r="G95" s="126"/>
      <c r="H95" s="126"/>
    </row>
    <row r="96" spans="1:8" s="127" customFormat="1" ht="15" x14ac:dyDescent="0.25">
      <c r="A96" s="120"/>
      <c r="B96" s="125"/>
      <c r="C96" s="126"/>
      <c r="D96" s="126"/>
      <c r="E96" s="126"/>
      <c r="F96" s="126"/>
      <c r="G96" s="126"/>
      <c r="H96" s="126"/>
    </row>
    <row r="97" spans="1:8" s="127" customFormat="1" ht="15" x14ac:dyDescent="0.25">
      <c r="A97" s="202" t="s">
        <v>142</v>
      </c>
      <c r="B97" s="125"/>
      <c r="C97" s="126"/>
      <c r="D97" s="126"/>
      <c r="E97" s="126"/>
      <c r="F97" s="126"/>
      <c r="G97" s="126"/>
      <c r="H97" s="126"/>
    </row>
    <row r="98" spans="1:8" ht="15" x14ac:dyDescent="0.25">
      <c r="A98" s="120"/>
      <c r="B98"/>
      <c r="C98" s="6"/>
      <c r="D98" s="6"/>
      <c r="E98" s="6"/>
      <c r="F98" s="6"/>
      <c r="G98" s="6"/>
      <c r="H98" s="6"/>
    </row>
    <row r="99" spans="1:8" ht="15" x14ac:dyDescent="0.25">
      <c r="A99" s="120" t="s">
        <v>77</v>
      </c>
      <c r="B99"/>
      <c r="C99" s="6"/>
      <c r="D99" s="6"/>
      <c r="E99" s="6"/>
      <c r="F99" s="6"/>
      <c r="G99" s="6"/>
      <c r="H99" s="6"/>
    </row>
    <row r="100" spans="1:8" ht="15" x14ac:dyDescent="0.25">
      <c r="A100" s="120"/>
      <c r="B100"/>
      <c r="C100" s="6"/>
      <c r="D100" s="6"/>
      <c r="E100" s="6"/>
      <c r="F100" s="6"/>
      <c r="G100" s="6"/>
      <c r="H100" s="6"/>
    </row>
    <row r="101" spans="1:8" ht="15" x14ac:dyDescent="0.25">
      <c r="A101" s="203" t="s">
        <v>132</v>
      </c>
      <c r="B101"/>
      <c r="C101" s="6"/>
      <c r="D101" s="6"/>
      <c r="E101" s="6"/>
      <c r="F101" s="6"/>
      <c r="G101" s="6"/>
      <c r="H101" s="6"/>
    </row>
    <row r="102" spans="1:8" ht="15" x14ac:dyDescent="0.25">
      <c r="A102" s="120"/>
      <c r="B102"/>
      <c r="C102" s="6"/>
      <c r="D102" s="6"/>
      <c r="E102" s="6"/>
      <c r="F102" s="6"/>
      <c r="G102" s="6"/>
      <c r="H102" s="6"/>
    </row>
    <row r="103" spans="1:8" ht="15" x14ac:dyDescent="0.25">
      <c r="A103" s="120" t="s">
        <v>79</v>
      </c>
      <c r="B103"/>
      <c r="C103" s="6"/>
      <c r="D103" s="6"/>
      <c r="E103" s="6"/>
      <c r="F103" s="6"/>
      <c r="G103" s="6"/>
      <c r="H103" s="6"/>
    </row>
    <row r="104" spans="1:8" ht="15" x14ac:dyDescent="0.25">
      <c r="A104" s="120"/>
      <c r="B104"/>
      <c r="C104" s="6"/>
      <c r="D104" s="6"/>
      <c r="E104" s="6"/>
      <c r="F104" s="6"/>
      <c r="G104" s="6"/>
      <c r="H104" s="6"/>
    </row>
    <row r="105" spans="1:8" ht="15" x14ac:dyDescent="0.25">
      <c r="A105" s="123" t="s">
        <v>133</v>
      </c>
      <c r="B105"/>
      <c r="C105" s="6"/>
      <c r="D105" s="6"/>
      <c r="E105" s="6"/>
      <c r="F105" s="6"/>
      <c r="G105" s="6"/>
      <c r="H105" s="6"/>
    </row>
    <row r="106" spans="1:8" ht="15" x14ac:dyDescent="0.25">
      <c r="A106" s="120"/>
      <c r="B106"/>
      <c r="C106" s="6"/>
      <c r="D106" s="6"/>
      <c r="E106" s="6"/>
      <c r="F106" s="6"/>
      <c r="G106" s="6"/>
      <c r="H106" s="6"/>
    </row>
    <row r="107" spans="1:8" ht="15" x14ac:dyDescent="0.25">
      <c r="A107" s="123" t="s">
        <v>134</v>
      </c>
      <c r="B107"/>
      <c r="C107" s="6"/>
      <c r="D107" s="6"/>
      <c r="E107" s="6"/>
      <c r="F107" s="6"/>
      <c r="G107" s="6"/>
      <c r="H107" s="6"/>
    </row>
    <row r="108" spans="1:8" ht="15" x14ac:dyDescent="0.25">
      <c r="A108" s="120"/>
      <c r="B108"/>
      <c r="C108" s="6"/>
      <c r="D108" s="6"/>
      <c r="E108" s="6"/>
      <c r="F108" s="6"/>
      <c r="G108" s="6"/>
      <c r="H108" s="6"/>
    </row>
    <row r="109" spans="1:8" ht="15" x14ac:dyDescent="0.25">
      <c r="A109" s="123" t="s">
        <v>135</v>
      </c>
      <c r="B109"/>
      <c r="C109" s="6"/>
      <c r="D109" s="6"/>
      <c r="E109" s="6"/>
      <c r="F109" s="6"/>
      <c r="G109" s="6"/>
      <c r="H109" s="6"/>
    </row>
    <row r="110" spans="1:8" ht="15" x14ac:dyDescent="0.25">
      <c r="A110" s="120"/>
      <c r="B110"/>
      <c r="C110" s="6"/>
      <c r="D110" s="6"/>
      <c r="E110" s="6"/>
      <c r="F110" s="6"/>
      <c r="G110" s="6"/>
      <c r="H110" s="6"/>
    </row>
    <row r="111" spans="1:8" ht="15" x14ac:dyDescent="0.25">
      <c r="A111" s="124" t="s">
        <v>80</v>
      </c>
      <c r="B111"/>
      <c r="C111" s="6"/>
      <c r="D111" s="6"/>
      <c r="E111" s="6"/>
      <c r="F111" s="6"/>
      <c r="G111" s="6"/>
      <c r="H111" s="6"/>
    </row>
    <row r="112" spans="1:8" ht="15" x14ac:dyDescent="0.25">
      <c r="A112" s="124" t="s">
        <v>81</v>
      </c>
      <c r="C112" s="6"/>
      <c r="D112" s="6"/>
      <c r="E112" s="6"/>
      <c r="F112" s="6"/>
      <c r="G112" s="6"/>
      <c r="H112" s="6"/>
    </row>
    <row r="113" spans="1:8" ht="15" x14ac:dyDescent="0.25">
      <c r="A113" s="120"/>
      <c r="B113"/>
      <c r="C113" s="6"/>
      <c r="D113" s="6"/>
      <c r="E113" s="6"/>
      <c r="F113" s="6"/>
      <c r="G113" s="6"/>
      <c r="H113" s="6"/>
    </row>
    <row r="114" spans="1:8" ht="15" x14ac:dyDescent="0.25">
      <c r="A114" s="120" t="s">
        <v>78</v>
      </c>
      <c r="B114"/>
      <c r="C114" s="6"/>
      <c r="D114" s="6"/>
      <c r="E114" s="6"/>
      <c r="F114" s="6"/>
      <c r="G114" s="6"/>
      <c r="H114" s="6"/>
    </row>
    <row r="115" spans="1:8" ht="15" x14ac:dyDescent="0.25">
      <c r="A115" s="120"/>
      <c r="B115"/>
      <c r="C115" s="6"/>
      <c r="D115" s="6"/>
      <c r="E115" s="6"/>
      <c r="F115" s="6"/>
      <c r="G115" s="6"/>
      <c r="H115" s="6"/>
    </row>
    <row r="116" spans="1:8" ht="15" x14ac:dyDescent="0.25">
      <c r="A116" s="202" t="s">
        <v>136</v>
      </c>
      <c r="B116"/>
      <c r="C116" s="6"/>
      <c r="D116" s="6"/>
      <c r="E116" s="6"/>
      <c r="F116" s="6"/>
      <c r="G116" s="6"/>
      <c r="H116" s="6"/>
    </row>
    <row r="117" spans="1:8" ht="15" x14ac:dyDescent="0.25">
      <c r="A117" s="120"/>
      <c r="B117"/>
      <c r="C117" s="6"/>
      <c r="D117" s="6"/>
      <c r="E117" s="6"/>
      <c r="F117" s="6"/>
      <c r="G117" s="6"/>
      <c r="H117" s="6"/>
    </row>
    <row r="118" spans="1:8" ht="15" x14ac:dyDescent="0.25">
      <c r="A118" s="120"/>
      <c r="B118"/>
      <c r="C118" s="6"/>
      <c r="D118" s="6"/>
      <c r="E118" s="6"/>
      <c r="F118" s="6"/>
      <c r="G118" s="6"/>
      <c r="H118" s="6"/>
    </row>
    <row r="119" spans="1:8" ht="15" x14ac:dyDescent="0.25">
      <c r="A119" s="120"/>
      <c r="B119"/>
      <c r="C119" s="6"/>
      <c r="D119" s="6"/>
      <c r="E119" s="6"/>
      <c r="F119" s="6"/>
      <c r="G119" s="6"/>
      <c r="H119" s="6"/>
    </row>
    <row r="120" spans="1:8" ht="15" x14ac:dyDescent="0.25">
      <c r="A120" s="120"/>
      <c r="B120"/>
      <c r="C120" s="6"/>
      <c r="D120" s="6"/>
      <c r="E120" s="6"/>
      <c r="F120" s="6"/>
      <c r="G120" s="6"/>
      <c r="H120" s="6"/>
    </row>
    <row r="121" spans="1:8" ht="15" x14ac:dyDescent="0.25">
      <c r="A121" s="119" t="s">
        <v>63</v>
      </c>
      <c r="B121"/>
      <c r="C121" s="6"/>
      <c r="D121" s="6"/>
      <c r="E121" s="6"/>
      <c r="F121" s="6"/>
      <c r="G121" s="6"/>
      <c r="H121" s="6"/>
    </row>
    <row r="122" spans="1:8" ht="15" x14ac:dyDescent="0.25">
      <c r="A122" s="120"/>
      <c r="B122"/>
      <c r="C122" s="6"/>
      <c r="D122" s="6"/>
      <c r="E122" s="6"/>
      <c r="F122" s="6"/>
      <c r="G122" s="6"/>
      <c r="H122" s="6"/>
    </row>
    <row r="123" spans="1:8" ht="15" x14ac:dyDescent="0.25">
      <c r="A123" s="120"/>
      <c r="B123"/>
      <c r="C123" s="6"/>
      <c r="D123" s="6"/>
      <c r="E123" s="6"/>
      <c r="F123" s="6"/>
      <c r="G123" s="6"/>
      <c r="H123" s="6"/>
    </row>
    <row r="124" spans="1:8" ht="15" customHeight="1" x14ac:dyDescent="0.25">
      <c r="A124" s="204" t="s">
        <v>152</v>
      </c>
      <c r="B124"/>
      <c r="C124" s="6"/>
      <c r="D124" s="6"/>
      <c r="E124" s="6"/>
      <c r="F124" s="6"/>
      <c r="G124" s="6"/>
      <c r="H124" s="6"/>
    </row>
    <row r="125" spans="1:8" ht="15" customHeight="1" x14ac:dyDescent="0.25">
      <c r="A125" s="204" t="s">
        <v>153</v>
      </c>
      <c r="B125"/>
      <c r="C125" s="6"/>
      <c r="D125" s="6"/>
      <c r="E125" s="6"/>
      <c r="F125" s="6"/>
      <c r="G125" s="6"/>
      <c r="H125" s="6"/>
    </row>
    <row r="126" spans="1:8" ht="15" x14ac:dyDescent="0.25">
      <c r="A126" s="120"/>
      <c r="B126"/>
      <c r="C126" s="6"/>
      <c r="D126" s="6"/>
      <c r="E126" s="6"/>
      <c r="F126" s="6"/>
      <c r="G126" s="6"/>
      <c r="H126" s="6"/>
    </row>
    <row r="127" spans="1:8" ht="15" x14ac:dyDescent="0.25">
      <c r="A127" s="204" t="s">
        <v>143</v>
      </c>
      <c r="B127"/>
      <c r="C127" s="6"/>
      <c r="D127" s="6"/>
      <c r="E127" s="6"/>
      <c r="F127" s="6"/>
      <c r="G127" s="6"/>
      <c r="H127" s="6"/>
    </row>
    <row r="128" spans="1:8" ht="15" x14ac:dyDescent="0.25">
      <c r="A128" s="120"/>
      <c r="B128"/>
      <c r="C128" s="6"/>
      <c r="D128" s="6"/>
      <c r="E128" s="6"/>
      <c r="F128" s="6"/>
      <c r="G128" s="6"/>
      <c r="H128" s="6"/>
    </row>
    <row r="129" spans="1:8" ht="15" x14ac:dyDescent="0.25">
      <c r="A129" s="204" t="s">
        <v>144</v>
      </c>
      <c r="B129"/>
      <c r="C129" s="6"/>
      <c r="D129" s="6"/>
      <c r="E129" s="6"/>
      <c r="F129" s="6"/>
      <c r="G129" s="6"/>
      <c r="H129" s="6"/>
    </row>
    <row r="130" spans="1:8" x14ac:dyDescent="0.2">
      <c r="A130" s="23" t="s">
        <v>37</v>
      </c>
    </row>
    <row r="131" spans="1:8" x14ac:dyDescent="0.2">
      <c r="A131" s="23" t="s">
        <v>38</v>
      </c>
    </row>
  </sheetData>
  <sheetProtection algorithmName="SHA-512" hashValue="rP9jhS2ztGQhnRwC0+Mywl7W5gKFGnXmz/2mDGM3JxmcjLBLs7cQ+6c+LAuqCYwo6JSBaUBBbnv7B3Fr2W5nEw==" saltValue="E4eldBsSqQTMvHJgIB8yGA==" spinCount="100000" sheet="1" objects="1" scenarios="1"/>
  <mergeCells count="29">
    <mergeCell ref="B1:C1"/>
    <mergeCell ref="A23:B23"/>
    <mergeCell ref="A20:B20"/>
    <mergeCell ref="B13:C13"/>
    <mergeCell ref="B35:C35"/>
    <mergeCell ref="B34:C34"/>
    <mergeCell ref="A26:B26"/>
    <mergeCell ref="B33:C33"/>
    <mergeCell ref="B2:G3"/>
    <mergeCell ref="F6:G6"/>
    <mergeCell ref="F7:G7"/>
    <mergeCell ref="E12:G12"/>
    <mergeCell ref="A30:B30"/>
    <mergeCell ref="F10:H10"/>
    <mergeCell ref="A55:I55"/>
    <mergeCell ref="A9:C9"/>
    <mergeCell ref="A10:C10"/>
    <mergeCell ref="F9:H9"/>
    <mergeCell ref="B12:C12"/>
    <mergeCell ref="A46:XFD46"/>
    <mergeCell ref="B36:C36"/>
    <mergeCell ref="E13:G13"/>
    <mergeCell ref="B37:C37"/>
    <mergeCell ref="B42:C42"/>
    <mergeCell ref="B38:C38"/>
    <mergeCell ref="B39:C39"/>
    <mergeCell ref="B40:C40"/>
    <mergeCell ref="B41:C41"/>
    <mergeCell ref="B43:C43"/>
  </mergeCells>
  <phoneticPr fontId="0" type="noConversion"/>
  <pageMargins left="0.75" right="0.75" top="1" bottom="1" header="0.49212598499999999" footer="0.49212598499999999"/>
  <pageSetup paperSize="9" scale="40" fitToHeight="2" orientation="portrait" r:id="rId1"/>
  <headerFooter alignWithMargins="0">
    <oddFooter>&amp;L27.477 v006   micro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/>
  <dimension ref="B1:FJ80"/>
  <sheetViews>
    <sheetView showGridLines="0" zoomScaleNormal="100" zoomScaleSheetLayoutView="100" workbookViewId="0">
      <pane xSplit="12" ySplit="16" topLeftCell="M17" activePane="bottomRight" state="frozen"/>
      <selection activeCell="E38" sqref="E38"/>
      <selection pane="topRight" activeCell="E38" sqref="E38"/>
      <selection pane="bottomLeft" activeCell="E38" sqref="E38"/>
      <selection pane="bottomRight" activeCell="E38" sqref="E38"/>
    </sheetView>
  </sheetViews>
  <sheetFormatPr defaultColWidth="7.85546875" defaultRowHeight="11.25" x14ac:dyDescent="0.2"/>
  <cols>
    <col min="1" max="1" width="2.28515625" style="28" customWidth="1"/>
    <col min="2" max="2" width="11.42578125" style="84" hidden="1" customWidth="1"/>
    <col min="3" max="3" width="7.85546875" style="28" customWidth="1"/>
    <col min="4" max="4" width="7.5703125" style="28" customWidth="1"/>
    <col min="5" max="5" width="44" style="28" customWidth="1"/>
    <col min="6" max="6" width="9.140625" style="28" customWidth="1"/>
    <col min="7" max="7" width="10.5703125" style="85" bestFit="1" customWidth="1"/>
    <col min="8" max="8" width="9.5703125" style="28" customWidth="1"/>
    <col min="9" max="9" width="11" style="28" customWidth="1"/>
    <col min="10" max="10" width="0.85546875" style="28" customWidth="1"/>
    <col min="11" max="11" width="9.140625" style="28" hidden="1" customWidth="1"/>
    <col min="12" max="12" width="27.140625" style="28" customWidth="1"/>
    <col min="13" max="13" width="0.85546875" style="28" customWidth="1"/>
    <col min="14" max="63" width="8.42578125" style="28" customWidth="1"/>
    <col min="64" max="64" width="1.42578125" style="28" customWidth="1"/>
    <col min="65" max="166" width="7.85546875" style="28" hidden="1" customWidth="1"/>
    <col min="167" max="167" width="7.85546875" style="28" customWidth="1"/>
    <col min="168" max="16384" width="7.85546875" style="28"/>
  </cols>
  <sheetData>
    <row r="1" spans="2:166" s="113" customFormat="1" hidden="1" x14ac:dyDescent="0.25">
      <c r="B1" s="153">
        <f ca="1">ROW(Nível)-ROW(LIorçamento)+1</f>
        <v>-16</v>
      </c>
      <c r="C1" s="108" t="str">
        <f>IF(D1="","",IF(ISNUMBER(VALUE(D1)),"Meta",IF(AND(F1&lt;&gt;"",I1&lt;&gt;""),"Serviço","Nível")))</f>
        <v/>
      </c>
      <c r="D1" s="177"/>
      <c r="E1" s="178"/>
      <c r="F1" s="176"/>
      <c r="G1" s="214" t="str">
        <f>IF(Nível="Serviço",SUMIF($N$15:$BK$15,"&lt;&gt;"&amp;"",N1:BK1),"")</f>
        <v/>
      </c>
      <c r="H1" s="215" t="str">
        <f>IF(AND(ISNUMBER(G1),G1&lt;&gt;0),I1/G1,IF(G1=0,0,""))</f>
        <v/>
      </c>
      <c r="I1" s="216"/>
      <c r="J1" s="111"/>
      <c r="K1" s="209" t="str">
        <f>IF(L1="","",VALUE(LEFT(L1,(FIND("-",L1,1))-1)))</f>
        <v/>
      </c>
      <c r="L1" s="208"/>
      <c r="M1" s="112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M1" s="154">
        <f t="shared" ref="BM1:CR1" si="0">IF(N$15="",0,IF(ISNUMBER(PreçoUnit),PreçoUnit*INDEX(Import.PLQ,$B1,BM$16),0))</f>
        <v>0</v>
      </c>
      <c r="BN1" s="154">
        <f t="shared" si="0"/>
        <v>0</v>
      </c>
      <c r="BO1" s="154">
        <f t="shared" si="0"/>
        <v>0</v>
      </c>
      <c r="BP1" s="154">
        <f t="shared" si="0"/>
        <v>0</v>
      </c>
      <c r="BQ1" s="154">
        <f t="shared" si="0"/>
        <v>0</v>
      </c>
      <c r="BR1" s="154">
        <f t="shared" si="0"/>
        <v>0</v>
      </c>
      <c r="BS1" s="154">
        <f t="shared" si="0"/>
        <v>0</v>
      </c>
      <c r="BT1" s="154">
        <f t="shared" si="0"/>
        <v>0</v>
      </c>
      <c r="BU1" s="154">
        <f t="shared" si="0"/>
        <v>0</v>
      </c>
      <c r="BV1" s="154">
        <f t="shared" si="0"/>
        <v>0</v>
      </c>
      <c r="BW1" s="154">
        <f t="shared" si="0"/>
        <v>0</v>
      </c>
      <c r="BX1" s="154">
        <f t="shared" si="0"/>
        <v>0</v>
      </c>
      <c r="BY1" s="154">
        <f t="shared" si="0"/>
        <v>0</v>
      </c>
      <c r="BZ1" s="154">
        <f t="shared" si="0"/>
        <v>0</v>
      </c>
      <c r="CA1" s="154">
        <f t="shared" si="0"/>
        <v>0</v>
      </c>
      <c r="CB1" s="154">
        <f t="shared" si="0"/>
        <v>0</v>
      </c>
      <c r="CC1" s="154">
        <f t="shared" si="0"/>
        <v>0</v>
      </c>
      <c r="CD1" s="154">
        <f t="shared" si="0"/>
        <v>0</v>
      </c>
      <c r="CE1" s="154">
        <f t="shared" si="0"/>
        <v>0</v>
      </c>
      <c r="CF1" s="154">
        <f t="shared" si="0"/>
        <v>0</v>
      </c>
      <c r="CG1" s="154">
        <f t="shared" si="0"/>
        <v>0</v>
      </c>
      <c r="CH1" s="154">
        <f t="shared" si="0"/>
        <v>0</v>
      </c>
      <c r="CI1" s="154">
        <f t="shared" si="0"/>
        <v>0</v>
      </c>
      <c r="CJ1" s="154">
        <f t="shared" si="0"/>
        <v>0</v>
      </c>
      <c r="CK1" s="154">
        <f t="shared" si="0"/>
        <v>0</v>
      </c>
      <c r="CL1" s="154">
        <f t="shared" si="0"/>
        <v>0</v>
      </c>
      <c r="CM1" s="154">
        <f t="shared" si="0"/>
        <v>0</v>
      </c>
      <c r="CN1" s="154">
        <f t="shared" si="0"/>
        <v>0</v>
      </c>
      <c r="CO1" s="154">
        <f t="shared" si="0"/>
        <v>0</v>
      </c>
      <c r="CP1" s="154">
        <f t="shared" si="0"/>
        <v>0</v>
      </c>
      <c r="CQ1" s="154">
        <f t="shared" si="0"/>
        <v>0</v>
      </c>
      <c r="CR1" s="154">
        <f t="shared" si="0"/>
        <v>0</v>
      </c>
      <c r="CS1" s="154">
        <f t="shared" ref="CS1:DJ1" si="1">IF(AT$15="",0,IF(ISNUMBER(PreçoUnit),PreçoUnit*INDEX(Import.PLQ,$B1,CS$16),0))</f>
        <v>0</v>
      </c>
      <c r="CT1" s="154">
        <f t="shared" si="1"/>
        <v>0</v>
      </c>
      <c r="CU1" s="154">
        <f t="shared" si="1"/>
        <v>0</v>
      </c>
      <c r="CV1" s="154">
        <f t="shared" si="1"/>
        <v>0</v>
      </c>
      <c r="CW1" s="154">
        <f t="shared" si="1"/>
        <v>0</v>
      </c>
      <c r="CX1" s="154">
        <f t="shared" si="1"/>
        <v>0</v>
      </c>
      <c r="CY1" s="154">
        <f t="shared" si="1"/>
        <v>0</v>
      </c>
      <c r="CZ1" s="154">
        <f t="shared" si="1"/>
        <v>0</v>
      </c>
      <c r="DA1" s="154">
        <f t="shared" si="1"/>
        <v>0</v>
      </c>
      <c r="DB1" s="154">
        <f t="shared" si="1"/>
        <v>0</v>
      </c>
      <c r="DC1" s="154">
        <f t="shared" si="1"/>
        <v>0</v>
      </c>
      <c r="DD1" s="154">
        <f t="shared" si="1"/>
        <v>0</v>
      </c>
      <c r="DE1" s="154">
        <f t="shared" si="1"/>
        <v>0</v>
      </c>
      <c r="DF1" s="154">
        <f t="shared" si="1"/>
        <v>0</v>
      </c>
      <c r="DG1" s="154">
        <f t="shared" si="1"/>
        <v>0</v>
      </c>
      <c r="DH1" s="154">
        <f t="shared" si="1"/>
        <v>0</v>
      </c>
      <c r="DI1" s="154">
        <f t="shared" si="1"/>
        <v>0</v>
      </c>
      <c r="DJ1" s="154">
        <f t="shared" si="1"/>
        <v>0</v>
      </c>
      <c r="DK1" s="162">
        <f>IF(D1="",0,IF(ISNUMBER(VALUE(D1)),VALUE(D1),LEFT(D1,FIND(".",D1)-1)))</f>
        <v>0</v>
      </c>
      <c r="DL1" s="162">
        <f ca="1">SUM(DM1:FJ1)</f>
        <v>0</v>
      </c>
      <c r="DM1" s="154">
        <f ca="1">IF($K1&lt;&gt;1,IF(ISNUMBER(INDEX(Import.PLE,$K1,DM$16)),IF(INDEX(Import.PLE,$K1,DM$16)&lt;=mediçao,BM1,0),0),PLE!$AA$28*BM1)</f>
        <v>0</v>
      </c>
      <c r="DN1" s="154">
        <f ca="1">IF($K1&lt;&gt;1,IF(ISNUMBER(INDEX(Import.PLE,$K1,DN$16)),IF(INDEX(Import.PLE,$K1,DN$16)&lt;=mediçao,BN1,0),0),PLE!$AA$28*BN1)</f>
        <v>0</v>
      </c>
      <c r="DO1" s="154">
        <f ca="1">IF($K1&lt;&gt;1,IF(ISNUMBER(INDEX(Import.PLE,$K1,DO$16)),IF(INDEX(Import.PLE,$K1,DO$16)&lt;=mediçao,BO1,0),0),PLE!$AA$28*BO1)</f>
        <v>0</v>
      </c>
      <c r="DP1" s="154">
        <f ca="1">IF($K1&lt;&gt;1,IF(ISNUMBER(INDEX(Import.PLE,$K1,DP$16)),IF(INDEX(Import.PLE,$K1,DP$16)&lt;=mediçao,BP1,0),0),PLE!$AA$28*BP1)</f>
        <v>0</v>
      </c>
      <c r="DQ1" s="154">
        <f ca="1">IF($K1&lt;&gt;1,IF(ISNUMBER(INDEX(Import.PLE,$K1,DQ$16)),IF(INDEX(Import.PLE,$K1,DQ$16)&lt;=mediçao,BQ1,0),0),PLE!$AA$28*BQ1)</f>
        <v>0</v>
      </c>
      <c r="DR1" s="154">
        <f ca="1">IF($K1&lt;&gt;1,IF(ISNUMBER(INDEX(Import.PLE,$K1,DR$16)),IF(INDEX(Import.PLE,$K1,DR$16)&lt;=mediçao,BR1,0),0),PLE!$AA$28*BR1)</f>
        <v>0</v>
      </c>
      <c r="DS1" s="154">
        <f ca="1">IF($K1&lt;&gt;1,IF(ISNUMBER(INDEX(Import.PLE,$K1,DS$16)),IF(INDEX(Import.PLE,$K1,DS$16)&lt;=mediçao,BS1,0),0),PLE!$AA$28*BS1)</f>
        <v>0</v>
      </c>
      <c r="DT1" s="154">
        <f ca="1">IF($K1&lt;&gt;1,IF(ISNUMBER(INDEX(Import.PLE,$K1,DT$16)),IF(INDEX(Import.PLE,$K1,DT$16)&lt;=mediçao,BT1,0),0),PLE!$AA$28*BT1)</f>
        <v>0</v>
      </c>
      <c r="DU1" s="154">
        <f ca="1">IF($K1&lt;&gt;1,IF(ISNUMBER(INDEX(Import.PLE,$K1,DU$16)),IF(INDEX(Import.PLE,$K1,DU$16)&lt;=mediçao,BU1,0),0),PLE!$AA$28*BU1)</f>
        <v>0</v>
      </c>
      <c r="DV1" s="154">
        <f ca="1">IF($K1&lt;&gt;1,IF(ISNUMBER(INDEX(Import.PLE,$K1,DV$16)),IF(INDEX(Import.PLE,$K1,DV$16)&lt;=mediçao,BV1,0),0),PLE!$AA$28*BV1)</f>
        <v>0</v>
      </c>
      <c r="DW1" s="154">
        <f ca="1">IF($K1&lt;&gt;1,IF(ISNUMBER(INDEX(Import.PLE,$K1,DW$16)),IF(INDEX(Import.PLE,$K1,DW$16)&lt;=mediçao,BW1,0),0),PLE!$AA$28*BW1)</f>
        <v>0</v>
      </c>
      <c r="DX1" s="154">
        <f ca="1">IF($K1&lt;&gt;1,IF(ISNUMBER(INDEX(Import.PLE,$K1,DX$16)),IF(INDEX(Import.PLE,$K1,DX$16)&lt;=mediçao,BX1,0),0),PLE!$AA$28*BX1)</f>
        <v>0</v>
      </c>
      <c r="DY1" s="154">
        <f ca="1">IF($K1&lt;&gt;1,IF(ISNUMBER(INDEX(Import.PLE,$K1,DY$16)),IF(INDEX(Import.PLE,$K1,DY$16)&lt;=mediçao,BY1,0),0),PLE!$AA$28*BY1)</f>
        <v>0</v>
      </c>
      <c r="DZ1" s="154">
        <f ca="1">IF($K1&lt;&gt;1,IF(ISNUMBER(INDEX(Import.PLE,$K1,DZ$16)),IF(INDEX(Import.PLE,$K1,DZ$16)&lt;=mediçao,BZ1,0),0),PLE!$AA$28*BZ1)</f>
        <v>0</v>
      </c>
      <c r="EA1" s="154">
        <f ca="1">IF($K1&lt;&gt;1,IF(ISNUMBER(INDEX(Import.PLE,$K1,EA$16)),IF(INDEX(Import.PLE,$K1,EA$16)&lt;=mediçao,CA1,0),0),PLE!$AA$28*CA1)</f>
        <v>0</v>
      </c>
      <c r="EB1" s="154">
        <f ca="1">IF($K1&lt;&gt;1,IF(ISNUMBER(INDEX(Import.PLE,$K1,EB$16)),IF(INDEX(Import.PLE,$K1,EB$16)&lt;=mediçao,CB1,0),0),PLE!$AA$28*CB1)</f>
        <v>0</v>
      </c>
      <c r="EC1" s="154">
        <f ca="1">IF($K1&lt;&gt;1,IF(ISNUMBER(INDEX(Import.PLE,$K1,EC$16)),IF(INDEX(Import.PLE,$K1,EC$16)&lt;=mediçao,CC1,0),0),PLE!$AA$28*CC1)</f>
        <v>0</v>
      </c>
      <c r="ED1" s="154">
        <f ca="1">IF($K1&lt;&gt;1,IF(ISNUMBER(INDEX(Import.PLE,$K1,ED$16)),IF(INDEX(Import.PLE,$K1,ED$16)&lt;=mediçao,CD1,0),0),PLE!$AA$28*CD1)</f>
        <v>0</v>
      </c>
      <c r="EE1" s="154">
        <f ca="1">IF($K1&lt;&gt;1,IF(ISNUMBER(INDEX(Import.PLE,$K1,EE$16)),IF(INDEX(Import.PLE,$K1,EE$16)&lt;=mediçao,CE1,0),0),PLE!$AA$28*CE1)</f>
        <v>0</v>
      </c>
      <c r="EF1" s="154">
        <f ca="1">IF($K1&lt;&gt;1,IF(ISNUMBER(INDEX(Import.PLE,$K1,EF$16)),IF(INDEX(Import.PLE,$K1,EF$16)&lt;=mediçao,CF1,0),0),PLE!$AA$28*CF1)</f>
        <v>0</v>
      </c>
      <c r="EG1" s="154">
        <f ca="1">IF($K1&lt;&gt;1,IF(ISNUMBER(INDEX(Import.PLE,$K1,EG$16)),IF(INDEX(Import.PLE,$K1,EG$16)&lt;=mediçao,CG1,0),0),PLE!$AA$28*CG1)</f>
        <v>0</v>
      </c>
      <c r="EH1" s="154">
        <f ca="1">IF($K1&lt;&gt;1,IF(ISNUMBER(INDEX(Import.PLE,$K1,EH$16)),IF(INDEX(Import.PLE,$K1,EH$16)&lt;=mediçao,CH1,0),0),PLE!$AA$28*CH1)</f>
        <v>0</v>
      </c>
      <c r="EI1" s="154">
        <f ca="1">IF($K1&lt;&gt;1,IF(ISNUMBER(INDEX(Import.PLE,$K1,EI$16)),IF(INDEX(Import.PLE,$K1,EI$16)&lt;=mediçao,CI1,0),0),PLE!$AA$28*CI1)</f>
        <v>0</v>
      </c>
      <c r="EJ1" s="154">
        <f ca="1">IF($K1&lt;&gt;1,IF(ISNUMBER(INDEX(Import.PLE,$K1,EJ$16)),IF(INDEX(Import.PLE,$K1,EJ$16)&lt;=mediçao,CJ1,0),0),PLE!$AA$28*CJ1)</f>
        <v>0</v>
      </c>
      <c r="EK1" s="154">
        <f ca="1">IF($K1&lt;&gt;1,IF(ISNUMBER(INDEX(Import.PLE,$K1,EK$16)),IF(INDEX(Import.PLE,$K1,EK$16)&lt;=mediçao,CK1,0),0),PLE!$AA$28*CK1)</f>
        <v>0</v>
      </c>
      <c r="EL1" s="154">
        <f ca="1">IF($K1&lt;&gt;1,IF(ISNUMBER(INDEX(Import.PLE,$K1,EL$16)),IF(INDEX(Import.PLE,$K1,EL$16)&lt;=mediçao,CL1,0),0),PLE!$AA$28*CL1)</f>
        <v>0</v>
      </c>
      <c r="EM1" s="154">
        <f ca="1">IF($K1&lt;&gt;1,IF(ISNUMBER(INDEX(Import.PLE,$K1,EM$16)),IF(INDEX(Import.PLE,$K1,EM$16)&lt;=mediçao,CM1,0),0),PLE!$AA$28*CM1)</f>
        <v>0</v>
      </c>
      <c r="EN1" s="154">
        <f ca="1">IF($K1&lt;&gt;1,IF(ISNUMBER(INDEX(Import.PLE,$K1,EN$16)),IF(INDEX(Import.PLE,$K1,EN$16)&lt;=mediçao,CN1,0),0),PLE!$AA$28*CN1)</f>
        <v>0</v>
      </c>
      <c r="EO1" s="154">
        <f ca="1">IF($K1&lt;&gt;1,IF(ISNUMBER(INDEX(Import.PLE,$K1,EO$16)),IF(INDEX(Import.PLE,$K1,EO$16)&lt;=mediçao,CO1,0),0),PLE!$AA$28*CO1)</f>
        <v>0</v>
      </c>
      <c r="EP1" s="154">
        <f ca="1">IF($K1&lt;&gt;1,IF(ISNUMBER(INDEX(Import.PLE,$K1,EP$16)),IF(INDEX(Import.PLE,$K1,EP$16)&lt;=mediçao,CP1,0),0),PLE!$AA$28*CP1)</f>
        <v>0</v>
      </c>
      <c r="EQ1" s="154">
        <f ca="1">IF($K1&lt;&gt;1,IF(ISNUMBER(INDEX(Import.PLE,$K1,EQ$16)),IF(INDEX(Import.PLE,$K1,EQ$16)&lt;=mediçao,CQ1,0),0),PLE!$AA$28*CQ1)</f>
        <v>0</v>
      </c>
      <c r="ER1" s="154">
        <f ca="1">IF($K1&lt;&gt;1,IF(ISNUMBER(INDEX(Import.PLE,$K1,ER$16)),IF(INDEX(Import.PLE,$K1,ER$16)&lt;=mediçao,CR1,0),0),PLE!$AA$28*CR1)</f>
        <v>0</v>
      </c>
      <c r="ES1" s="154">
        <f ca="1">IF($K1&lt;&gt;1,IF(ISNUMBER(INDEX(Import.PLE,$K1,ES$16)),IF(INDEX(Import.PLE,$K1,ES$16)&lt;=mediçao,CS1,0),0),PLE!$AA$28*CS1)</f>
        <v>0</v>
      </c>
      <c r="ET1" s="154">
        <f ca="1">IF($K1&lt;&gt;1,IF(ISNUMBER(INDEX(Import.PLE,$K1,ET$16)),IF(INDEX(Import.PLE,$K1,ET$16)&lt;=mediçao,CT1,0),0),PLE!$AA$28*CT1)</f>
        <v>0</v>
      </c>
      <c r="EU1" s="154">
        <f ca="1">IF($K1&lt;&gt;1,IF(ISNUMBER(INDEX(Import.PLE,$K1,EU$16)),IF(INDEX(Import.PLE,$K1,EU$16)&lt;=mediçao,CU1,0),0),PLE!$AA$28*CU1)</f>
        <v>0</v>
      </c>
      <c r="EV1" s="154">
        <f ca="1">IF($K1&lt;&gt;1,IF(ISNUMBER(INDEX(Import.PLE,$K1,EV$16)),IF(INDEX(Import.PLE,$K1,EV$16)&lt;=mediçao,CV1,0),0),PLE!$AA$28*CV1)</f>
        <v>0</v>
      </c>
      <c r="EW1" s="154">
        <f ca="1">IF($K1&lt;&gt;1,IF(ISNUMBER(INDEX(Import.PLE,$K1,EW$16)),IF(INDEX(Import.PLE,$K1,EW$16)&lt;=mediçao,CW1,0),0),PLE!$AA$28*CW1)</f>
        <v>0</v>
      </c>
      <c r="EX1" s="154">
        <f ca="1">IF($K1&lt;&gt;1,IF(ISNUMBER(INDEX(Import.PLE,$K1,EX$16)),IF(INDEX(Import.PLE,$K1,EX$16)&lt;=mediçao,CX1,0),0),PLE!$AA$28*CX1)</f>
        <v>0</v>
      </c>
      <c r="EY1" s="154">
        <f ca="1">IF($K1&lt;&gt;1,IF(ISNUMBER(INDEX(Import.PLE,$K1,EY$16)),IF(INDEX(Import.PLE,$K1,EY$16)&lt;=mediçao,CY1,0),0),PLE!$AA$28*CY1)</f>
        <v>0</v>
      </c>
      <c r="EZ1" s="154">
        <f ca="1">IF($K1&lt;&gt;1,IF(ISNUMBER(INDEX(Import.PLE,$K1,EZ$16)),IF(INDEX(Import.PLE,$K1,EZ$16)&lt;=mediçao,CZ1,0),0),PLE!$AA$28*CZ1)</f>
        <v>0</v>
      </c>
      <c r="FA1" s="154">
        <f ca="1">IF($K1&lt;&gt;1,IF(ISNUMBER(INDEX(Import.PLE,$K1,FA$16)),IF(INDEX(Import.PLE,$K1,FA$16)&lt;=mediçao,DA1,0),0),PLE!$AA$28*DA1)</f>
        <v>0</v>
      </c>
      <c r="FB1" s="154">
        <f ca="1">IF($K1&lt;&gt;1,IF(ISNUMBER(INDEX(Import.PLE,$K1,FB$16)),IF(INDEX(Import.PLE,$K1,FB$16)&lt;=mediçao,DB1,0),0),PLE!$AA$28*DB1)</f>
        <v>0</v>
      </c>
      <c r="FC1" s="154">
        <f ca="1">IF($K1&lt;&gt;1,IF(ISNUMBER(INDEX(Import.PLE,$K1,FC$16)),IF(INDEX(Import.PLE,$K1,FC$16)&lt;=mediçao,DC1,0),0),PLE!$AA$28*DC1)</f>
        <v>0</v>
      </c>
      <c r="FD1" s="154">
        <f ca="1">IF($K1&lt;&gt;1,IF(ISNUMBER(INDEX(Import.PLE,$K1,FD$16)),IF(INDEX(Import.PLE,$K1,FD$16)&lt;=mediçao,DD1,0),0),PLE!$AA$28*DD1)</f>
        <v>0</v>
      </c>
      <c r="FE1" s="154">
        <f ca="1">IF($K1&lt;&gt;1,IF(ISNUMBER(INDEX(Import.PLE,$K1,FE$16)),IF(INDEX(Import.PLE,$K1,FE$16)&lt;=mediçao,DE1,0),0),PLE!$AA$28*DE1)</f>
        <v>0</v>
      </c>
      <c r="FF1" s="154">
        <f ca="1">IF($K1&lt;&gt;1,IF(ISNUMBER(INDEX(Import.PLE,$K1,FF$16)),IF(INDEX(Import.PLE,$K1,FF$16)&lt;=mediçao,DF1,0),0),PLE!$AA$28*DF1)</f>
        <v>0</v>
      </c>
      <c r="FG1" s="154">
        <f ca="1">IF($K1&lt;&gt;1,IF(ISNUMBER(INDEX(Import.PLE,$K1,FG$16)),IF(INDEX(Import.PLE,$K1,FG$16)&lt;=mediçao,DG1,0),0),PLE!$AA$28*DG1)</f>
        <v>0</v>
      </c>
      <c r="FH1" s="154">
        <f ca="1">IF($K1&lt;&gt;1,IF(ISNUMBER(INDEX(Import.PLE,$K1,FH$16)),IF(INDEX(Import.PLE,$K1,FH$16)&lt;=mediçao,DH1,0),0),PLE!$AA$28*DH1)</f>
        <v>0</v>
      </c>
      <c r="FI1" s="154">
        <f ca="1">IF($K1&lt;&gt;1,IF(ISNUMBER(INDEX(Import.PLE,$K1,FI$16)),IF(INDEX(Import.PLE,$K1,FI$16)&lt;=mediçao,DI1,0),0),PLE!$AA$28*DI1)</f>
        <v>0</v>
      </c>
      <c r="FJ1" s="154">
        <f ca="1">IF($K1&lt;&gt;1,IF(ISNUMBER(INDEX(Import.PLE,$K1,FJ$16)),IF(INDEX(Import.PLE,$K1,FJ$16)&lt;=mediçao,DJ1,0),0),PLE!$AA$28*DJ1)</f>
        <v>0</v>
      </c>
    </row>
    <row r="2" spans="2:166" customFormat="1" ht="15" x14ac:dyDescent="0.25"/>
    <row r="3" spans="2:166" s="113" customFormat="1" ht="15" hidden="1" x14ac:dyDescent="0.25">
      <c r="B3" s="153">
        <f ca="1">ROW(Nível)-ROW(LIorçamento)+1</f>
        <v>-14</v>
      </c>
      <c r="C3" s="108" t="s">
        <v>2</v>
      </c>
      <c r="D3" s="155" t="s">
        <v>2</v>
      </c>
      <c r="E3" s="156" t="e">
        <f ca="1">INDEX(Eventos,K3,2)</f>
        <v>#VALUE!</v>
      </c>
      <c r="F3" s="157" t="s">
        <v>11</v>
      </c>
      <c r="G3" s="109" t="str">
        <f>IF(Nível="Serviço",SUMIF($N$15:$BK$15,"&lt;&gt;"&amp;"",N3:BK3),"")</f>
        <v/>
      </c>
      <c r="H3" s="110" t="str">
        <f>IF(AND(ISNUMBER(G3),G3&lt;&gt;0),I3/G3,IF(G3=0,0,""))</f>
        <v/>
      </c>
      <c r="I3" s="110">
        <f ca="1">SUM(N3:BK3)</f>
        <v>0</v>
      </c>
      <c r="J3" s="111"/>
      <c r="K3" s="157" t="e">
        <f ca="1">INDEX(Eventos,ROW(Nível)-ROW(LForçamento),1)</f>
        <v>#VALUE!</v>
      </c>
      <c r="L3" s="152" t="e">
        <f ca="1">IF(AND(NumEvento&lt;&gt;"",Nível="Serviço"),INDEX(Eventos,NumEvento,2),"")</f>
        <v>#VALUE!</v>
      </c>
      <c r="M3" s="112"/>
      <c r="N3" s="154">
        <f t="shared" ref="N3:BK3" ca="1" si="2">IF(N$15="",0,SUMIF(Import.numEventos,$K3,OFFSET(PreçoServiçoPorFrente,0,N$16-1,,1)))</f>
        <v>0</v>
      </c>
      <c r="O3" s="154">
        <f t="shared" ca="1" si="2"/>
        <v>0</v>
      </c>
      <c r="P3" s="154">
        <f t="shared" ca="1" si="2"/>
        <v>0</v>
      </c>
      <c r="Q3" s="154">
        <f t="shared" ca="1" si="2"/>
        <v>0</v>
      </c>
      <c r="R3" s="154">
        <f t="shared" ca="1" si="2"/>
        <v>0</v>
      </c>
      <c r="S3" s="154">
        <f t="shared" ca="1" si="2"/>
        <v>0</v>
      </c>
      <c r="T3" s="154">
        <f t="shared" ca="1" si="2"/>
        <v>0</v>
      </c>
      <c r="U3" s="154">
        <f t="shared" ca="1" si="2"/>
        <v>0</v>
      </c>
      <c r="V3" s="154">
        <f t="shared" ca="1" si="2"/>
        <v>0</v>
      </c>
      <c r="W3" s="154">
        <f t="shared" ca="1" si="2"/>
        <v>0</v>
      </c>
      <c r="X3" s="154">
        <f t="shared" ca="1" si="2"/>
        <v>0</v>
      </c>
      <c r="Y3" s="154">
        <f t="shared" ca="1" si="2"/>
        <v>0</v>
      </c>
      <c r="Z3" s="154">
        <f t="shared" ca="1" si="2"/>
        <v>0</v>
      </c>
      <c r="AA3" s="154">
        <f t="shared" ca="1" si="2"/>
        <v>0</v>
      </c>
      <c r="AB3" s="154">
        <f t="shared" ca="1" si="2"/>
        <v>0</v>
      </c>
      <c r="AC3" s="154">
        <f t="shared" ca="1" si="2"/>
        <v>0</v>
      </c>
      <c r="AD3" s="154">
        <f t="shared" ca="1" si="2"/>
        <v>0</v>
      </c>
      <c r="AE3" s="154">
        <f t="shared" ca="1" si="2"/>
        <v>0</v>
      </c>
      <c r="AF3" s="154">
        <f t="shared" ca="1" si="2"/>
        <v>0</v>
      </c>
      <c r="AG3" s="154">
        <f t="shared" ca="1" si="2"/>
        <v>0</v>
      </c>
      <c r="AH3" s="154">
        <f t="shared" ca="1" si="2"/>
        <v>0</v>
      </c>
      <c r="AI3" s="154">
        <f t="shared" ca="1" si="2"/>
        <v>0</v>
      </c>
      <c r="AJ3" s="154">
        <f t="shared" ca="1" si="2"/>
        <v>0</v>
      </c>
      <c r="AK3" s="154">
        <f t="shared" ca="1" si="2"/>
        <v>0</v>
      </c>
      <c r="AL3" s="154">
        <f t="shared" ca="1" si="2"/>
        <v>0</v>
      </c>
      <c r="AM3" s="154">
        <f t="shared" ca="1" si="2"/>
        <v>0</v>
      </c>
      <c r="AN3" s="154">
        <f t="shared" ca="1" si="2"/>
        <v>0</v>
      </c>
      <c r="AO3" s="154">
        <f t="shared" ca="1" si="2"/>
        <v>0</v>
      </c>
      <c r="AP3" s="154">
        <f t="shared" ca="1" si="2"/>
        <v>0</v>
      </c>
      <c r="AQ3" s="154">
        <f t="shared" ca="1" si="2"/>
        <v>0</v>
      </c>
      <c r="AR3" s="154">
        <f t="shared" ca="1" si="2"/>
        <v>0</v>
      </c>
      <c r="AS3" s="154">
        <f t="shared" ca="1" si="2"/>
        <v>0</v>
      </c>
      <c r="AT3" s="154">
        <f t="shared" ca="1" si="2"/>
        <v>0</v>
      </c>
      <c r="AU3" s="154">
        <f t="shared" ca="1" si="2"/>
        <v>0</v>
      </c>
      <c r="AV3" s="154">
        <f t="shared" ca="1" si="2"/>
        <v>0</v>
      </c>
      <c r="AW3" s="154">
        <f t="shared" ca="1" si="2"/>
        <v>0</v>
      </c>
      <c r="AX3" s="154">
        <f t="shared" ca="1" si="2"/>
        <v>0</v>
      </c>
      <c r="AY3" s="154">
        <f t="shared" ca="1" si="2"/>
        <v>0</v>
      </c>
      <c r="AZ3" s="154">
        <f t="shared" ca="1" si="2"/>
        <v>0</v>
      </c>
      <c r="BA3" s="154">
        <f t="shared" ca="1" si="2"/>
        <v>0</v>
      </c>
      <c r="BB3" s="154">
        <f t="shared" ca="1" si="2"/>
        <v>0</v>
      </c>
      <c r="BC3" s="154">
        <f t="shared" ca="1" si="2"/>
        <v>0</v>
      </c>
      <c r="BD3" s="154">
        <f t="shared" ca="1" si="2"/>
        <v>0</v>
      </c>
      <c r="BE3" s="154">
        <f t="shared" ca="1" si="2"/>
        <v>0</v>
      </c>
      <c r="BF3" s="154">
        <f t="shared" ca="1" si="2"/>
        <v>0</v>
      </c>
      <c r="BG3" s="154">
        <f t="shared" ca="1" si="2"/>
        <v>0</v>
      </c>
      <c r="BH3" s="154">
        <f t="shared" ca="1" si="2"/>
        <v>0</v>
      </c>
      <c r="BI3" s="154">
        <f t="shared" ca="1" si="2"/>
        <v>0</v>
      </c>
      <c r="BJ3" s="154">
        <f t="shared" ca="1" si="2"/>
        <v>0</v>
      </c>
      <c r="BK3" s="154">
        <f t="shared" ca="1" si="2"/>
        <v>0</v>
      </c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</row>
    <row r="4" spans="2:166" s="33" customFormat="1" ht="24.75" customHeight="1" x14ac:dyDescent="0.25">
      <c r="B4" s="86"/>
      <c r="E4" s="258" t="s">
        <v>49</v>
      </c>
      <c r="F4" s="258"/>
      <c r="G4" s="258"/>
      <c r="H4" s="258"/>
      <c r="I4" s="258"/>
      <c r="J4" s="258"/>
      <c r="K4" s="258"/>
      <c r="L4" s="258"/>
      <c r="R4" s="256" t="s">
        <v>47</v>
      </c>
      <c r="S4" s="257"/>
      <c r="X4" s="256" t="s">
        <v>47</v>
      </c>
      <c r="Y4" s="257"/>
      <c r="AD4" s="256" t="s">
        <v>47</v>
      </c>
      <c r="AE4" s="257"/>
      <c r="AJ4" s="256" t="s">
        <v>47</v>
      </c>
      <c r="AK4" s="257"/>
      <c r="AP4" s="256" t="s">
        <v>47</v>
      </c>
      <c r="AQ4" s="257"/>
      <c r="AV4" s="256" t="s">
        <v>47</v>
      </c>
      <c r="AW4" s="257"/>
      <c r="BB4" s="256" t="s">
        <v>47</v>
      </c>
      <c r="BC4" s="257"/>
      <c r="BH4" s="256" t="s">
        <v>47</v>
      </c>
      <c r="BI4" s="257"/>
    </row>
    <row r="5" spans="2:166" ht="8.25" customHeight="1" x14ac:dyDescent="0.2">
      <c r="E5" s="56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87"/>
      <c r="S5" s="88"/>
    </row>
    <row r="6" spans="2:166" x14ac:dyDescent="0.2">
      <c r="J6" s="53"/>
      <c r="M6" s="53"/>
    </row>
    <row r="7" spans="2:166" x14ac:dyDescent="0.2">
      <c r="J7" s="53"/>
      <c r="M7" s="53"/>
    </row>
    <row r="8" spans="2:166" x14ac:dyDescent="0.2">
      <c r="J8" s="53"/>
      <c r="M8" s="53"/>
    </row>
    <row r="9" spans="2:166" x14ac:dyDescent="0.2">
      <c r="J9" s="53"/>
      <c r="M9" s="53"/>
    </row>
    <row r="10" spans="2:166" x14ac:dyDescent="0.2">
      <c r="J10" s="53"/>
      <c r="M10" s="53"/>
    </row>
    <row r="11" spans="2:166" x14ac:dyDescent="0.2">
      <c r="J11" s="53"/>
      <c r="M11" s="53"/>
    </row>
    <row r="12" spans="2:166" x14ac:dyDescent="0.2">
      <c r="J12" s="53"/>
      <c r="M12" s="53"/>
    </row>
    <row r="13" spans="2:166" ht="8.25" customHeight="1" x14ac:dyDescent="0.2">
      <c r="J13" s="53"/>
      <c r="M13" s="53"/>
    </row>
    <row r="14" spans="2:166" ht="11.25" customHeight="1" x14ac:dyDescent="0.2">
      <c r="J14" s="53"/>
      <c r="M14" s="53"/>
      <c r="BM14" s="28" t="s">
        <v>102</v>
      </c>
      <c r="DM14" s="28" t="s">
        <v>103</v>
      </c>
    </row>
    <row r="15" spans="2:166" s="95" customFormat="1" ht="90.75" customHeight="1" x14ac:dyDescent="0.2">
      <c r="B15" s="89"/>
      <c r="C15" s="26" t="str">
        <f>"Valor Total do Orçamento: R$ "&amp;TEXT(SUMIF(C18:C71,"Serviço",I18:I71),"#.#0,00")</f>
        <v>Valor Total do Orçamento: R$ 669.029,07</v>
      </c>
      <c r="D15" s="37"/>
      <c r="E15" s="90"/>
      <c r="F15" s="25"/>
      <c r="G15" s="91"/>
      <c r="H15" s="83"/>
      <c r="I15" s="52"/>
      <c r="J15" s="53"/>
      <c r="K15" s="25"/>
      <c r="L15" s="92" t="s">
        <v>28</v>
      </c>
      <c r="M15" s="93"/>
      <c r="N15" s="201" t="s">
        <v>170</v>
      </c>
      <c r="O15" s="201" t="s">
        <v>171</v>
      </c>
      <c r="P15" s="201" t="s">
        <v>172</v>
      </c>
      <c r="Q15" s="201" t="s">
        <v>173</v>
      </c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0"/>
      <c r="AD15" s="200"/>
      <c r="AE15" s="200"/>
      <c r="AF15" s="200"/>
      <c r="AG15" s="200"/>
      <c r="AH15" s="200"/>
      <c r="AI15" s="200"/>
      <c r="AJ15" s="200"/>
      <c r="AK15" s="200"/>
      <c r="AL15" s="200"/>
      <c r="AM15" s="200"/>
      <c r="AN15" s="200"/>
      <c r="AO15" s="200"/>
      <c r="AP15" s="200"/>
      <c r="AQ15" s="200"/>
      <c r="AR15" s="200"/>
      <c r="AS15" s="200"/>
      <c r="AT15" s="200"/>
      <c r="AU15" s="200"/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0"/>
      <c r="BH15" s="200"/>
      <c r="BI15" s="200"/>
      <c r="BJ15" s="200"/>
      <c r="BK15" s="200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4"/>
      <c r="EL15" s="94"/>
      <c r="EM15" s="94"/>
      <c r="EN15" s="94"/>
      <c r="EO15" s="94"/>
      <c r="EP15" s="94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94"/>
      <c r="FB15" s="94"/>
      <c r="FC15" s="94"/>
      <c r="FD15" s="94"/>
      <c r="FE15" s="94"/>
      <c r="FF15" s="94"/>
      <c r="FG15" s="94"/>
      <c r="FH15" s="94"/>
      <c r="FI15" s="94"/>
      <c r="FJ15" s="94"/>
    </row>
    <row r="16" spans="2:166" s="46" customFormat="1" ht="35.25" customHeight="1" x14ac:dyDescent="0.2">
      <c r="B16" s="96" t="b">
        <f ca="1">COUNTA(OFFSET(Eventograma_e_Quantitativos!$K$17,1,0):OFFSET(Eventograma_e_Quantitativos!$K$62,-1,0))-COUNTBLANK(OFFSET(Eventograma_e_Quantitativos!$L$17,1,0):OFFSET(Eventograma_e_Quantitativos!$L$62,-1,0))&lt;COUNTIF(OFFSET(Eventograma_e_Quantitativos!$C$17,1,0):OFFSET(Eventograma_e_Quantitativos!$C$62,-1,0),"Serviço")</f>
        <v>1</v>
      </c>
      <c r="C16" s="97" t="s">
        <v>7</v>
      </c>
      <c r="D16" s="97" t="s">
        <v>1</v>
      </c>
      <c r="E16" s="98" t="s">
        <v>0</v>
      </c>
      <c r="F16" s="98" t="s">
        <v>3</v>
      </c>
      <c r="G16" s="99" t="s">
        <v>4</v>
      </c>
      <c r="H16" s="100" t="s">
        <v>25</v>
      </c>
      <c r="I16" s="100" t="s">
        <v>24</v>
      </c>
      <c r="J16" s="101"/>
      <c r="K16" s="98" t="s">
        <v>94</v>
      </c>
      <c r="L16" s="223" t="s">
        <v>154</v>
      </c>
      <c r="M16" s="102"/>
      <c r="N16" s="97">
        <v>1</v>
      </c>
      <c r="O16" s="97">
        <v>2</v>
      </c>
      <c r="P16" s="97">
        <v>3</v>
      </c>
      <c r="Q16" s="97">
        <v>4</v>
      </c>
      <c r="R16" s="97">
        <v>5</v>
      </c>
      <c r="S16" s="97">
        <v>6</v>
      </c>
      <c r="T16" s="97">
        <v>7</v>
      </c>
      <c r="U16" s="97">
        <v>8</v>
      </c>
      <c r="V16" s="97">
        <v>9</v>
      </c>
      <c r="W16" s="97">
        <v>10</v>
      </c>
      <c r="X16" s="97">
        <v>11</v>
      </c>
      <c r="Y16" s="97">
        <v>12</v>
      </c>
      <c r="Z16" s="97">
        <v>13</v>
      </c>
      <c r="AA16" s="97">
        <v>14</v>
      </c>
      <c r="AB16" s="97">
        <v>15</v>
      </c>
      <c r="AC16" s="97">
        <v>16</v>
      </c>
      <c r="AD16" s="97">
        <v>17</v>
      </c>
      <c r="AE16" s="97">
        <v>18</v>
      </c>
      <c r="AF16" s="97">
        <v>19</v>
      </c>
      <c r="AG16" s="97">
        <v>20</v>
      </c>
      <c r="AH16" s="97">
        <v>21</v>
      </c>
      <c r="AI16" s="97">
        <v>22</v>
      </c>
      <c r="AJ16" s="97">
        <v>23</v>
      </c>
      <c r="AK16" s="97">
        <v>24</v>
      </c>
      <c r="AL16" s="97">
        <v>25</v>
      </c>
      <c r="AM16" s="97">
        <v>26</v>
      </c>
      <c r="AN16" s="97">
        <v>27</v>
      </c>
      <c r="AO16" s="97">
        <v>28</v>
      </c>
      <c r="AP16" s="97">
        <v>29</v>
      </c>
      <c r="AQ16" s="97">
        <v>30</v>
      </c>
      <c r="AR16" s="97">
        <v>31</v>
      </c>
      <c r="AS16" s="97">
        <v>32</v>
      </c>
      <c r="AT16" s="97">
        <v>33</v>
      </c>
      <c r="AU16" s="97">
        <v>34</v>
      </c>
      <c r="AV16" s="97">
        <v>35</v>
      </c>
      <c r="AW16" s="97">
        <v>36</v>
      </c>
      <c r="AX16" s="97">
        <v>37</v>
      </c>
      <c r="AY16" s="97">
        <v>38</v>
      </c>
      <c r="AZ16" s="97">
        <v>39</v>
      </c>
      <c r="BA16" s="97">
        <v>40</v>
      </c>
      <c r="BB16" s="97">
        <v>41</v>
      </c>
      <c r="BC16" s="97">
        <v>42</v>
      </c>
      <c r="BD16" s="97">
        <v>43</v>
      </c>
      <c r="BE16" s="97">
        <v>44</v>
      </c>
      <c r="BF16" s="97">
        <v>45</v>
      </c>
      <c r="BG16" s="97">
        <v>46</v>
      </c>
      <c r="BH16" s="97">
        <v>47</v>
      </c>
      <c r="BI16" s="97">
        <v>48</v>
      </c>
      <c r="BJ16" s="97">
        <v>49</v>
      </c>
      <c r="BK16" s="97">
        <v>50</v>
      </c>
      <c r="BM16" s="97">
        <v>1</v>
      </c>
      <c r="BN16" s="97">
        <v>2</v>
      </c>
      <c r="BO16" s="97">
        <v>3</v>
      </c>
      <c r="BP16" s="97">
        <v>4</v>
      </c>
      <c r="BQ16" s="97">
        <v>5</v>
      </c>
      <c r="BR16" s="97">
        <v>6</v>
      </c>
      <c r="BS16" s="97">
        <v>7</v>
      </c>
      <c r="BT16" s="97">
        <v>8</v>
      </c>
      <c r="BU16" s="97">
        <v>9</v>
      </c>
      <c r="BV16" s="97">
        <v>10</v>
      </c>
      <c r="BW16" s="97">
        <v>11</v>
      </c>
      <c r="BX16" s="97">
        <v>12</v>
      </c>
      <c r="BY16" s="97">
        <v>13</v>
      </c>
      <c r="BZ16" s="97">
        <v>14</v>
      </c>
      <c r="CA16" s="97">
        <v>15</v>
      </c>
      <c r="CB16" s="97">
        <v>16</v>
      </c>
      <c r="CC16" s="97">
        <v>17</v>
      </c>
      <c r="CD16" s="97">
        <v>18</v>
      </c>
      <c r="CE16" s="97">
        <v>19</v>
      </c>
      <c r="CF16" s="97">
        <v>20</v>
      </c>
      <c r="CG16" s="97">
        <v>21</v>
      </c>
      <c r="CH16" s="97">
        <v>22</v>
      </c>
      <c r="CI16" s="97">
        <v>23</v>
      </c>
      <c r="CJ16" s="97">
        <v>24</v>
      </c>
      <c r="CK16" s="97">
        <v>25</v>
      </c>
      <c r="CL16" s="97">
        <v>26</v>
      </c>
      <c r="CM16" s="97">
        <v>27</v>
      </c>
      <c r="CN16" s="97">
        <v>28</v>
      </c>
      <c r="CO16" s="97">
        <v>29</v>
      </c>
      <c r="CP16" s="97">
        <v>30</v>
      </c>
      <c r="CQ16" s="97">
        <v>31</v>
      </c>
      <c r="CR16" s="97">
        <v>32</v>
      </c>
      <c r="CS16" s="97">
        <v>33</v>
      </c>
      <c r="CT16" s="97">
        <v>34</v>
      </c>
      <c r="CU16" s="97">
        <v>35</v>
      </c>
      <c r="CV16" s="97">
        <v>36</v>
      </c>
      <c r="CW16" s="97">
        <v>37</v>
      </c>
      <c r="CX16" s="97">
        <v>38</v>
      </c>
      <c r="CY16" s="97">
        <v>39</v>
      </c>
      <c r="CZ16" s="97">
        <v>40</v>
      </c>
      <c r="DA16" s="97">
        <v>41</v>
      </c>
      <c r="DB16" s="97">
        <v>42</v>
      </c>
      <c r="DC16" s="97">
        <v>43</v>
      </c>
      <c r="DD16" s="97">
        <v>44</v>
      </c>
      <c r="DE16" s="97">
        <v>45</v>
      </c>
      <c r="DF16" s="97">
        <v>46</v>
      </c>
      <c r="DG16" s="97">
        <v>47</v>
      </c>
      <c r="DH16" s="97">
        <v>48</v>
      </c>
      <c r="DI16" s="97">
        <v>49</v>
      </c>
      <c r="DJ16" s="97">
        <v>50</v>
      </c>
      <c r="DK16" s="46" t="s">
        <v>101</v>
      </c>
      <c r="DM16" s="97">
        <v>1</v>
      </c>
      <c r="DN16" s="97">
        <v>2</v>
      </c>
      <c r="DO16" s="97">
        <v>3</v>
      </c>
      <c r="DP16" s="97">
        <v>4</v>
      </c>
      <c r="DQ16" s="97">
        <v>5</v>
      </c>
      <c r="DR16" s="97">
        <v>6</v>
      </c>
      <c r="DS16" s="97">
        <v>7</v>
      </c>
      <c r="DT16" s="97">
        <v>8</v>
      </c>
      <c r="DU16" s="97">
        <v>9</v>
      </c>
      <c r="DV16" s="97">
        <v>10</v>
      </c>
      <c r="DW16" s="97">
        <v>11</v>
      </c>
      <c r="DX16" s="97">
        <v>12</v>
      </c>
      <c r="DY16" s="97">
        <v>13</v>
      </c>
      <c r="DZ16" s="97">
        <v>14</v>
      </c>
      <c r="EA16" s="97">
        <v>15</v>
      </c>
      <c r="EB16" s="97">
        <v>16</v>
      </c>
      <c r="EC16" s="97">
        <v>17</v>
      </c>
      <c r="ED16" s="97">
        <v>18</v>
      </c>
      <c r="EE16" s="97">
        <v>19</v>
      </c>
      <c r="EF16" s="97">
        <v>20</v>
      </c>
      <c r="EG16" s="97">
        <v>21</v>
      </c>
      <c r="EH16" s="97">
        <v>22</v>
      </c>
      <c r="EI16" s="97">
        <v>23</v>
      </c>
      <c r="EJ16" s="97">
        <v>24</v>
      </c>
      <c r="EK16" s="97">
        <v>25</v>
      </c>
      <c r="EL16" s="97">
        <v>26</v>
      </c>
      <c r="EM16" s="97">
        <v>27</v>
      </c>
      <c r="EN16" s="97">
        <v>28</v>
      </c>
      <c r="EO16" s="97">
        <v>29</v>
      </c>
      <c r="EP16" s="97">
        <v>30</v>
      </c>
      <c r="EQ16" s="97">
        <v>31</v>
      </c>
      <c r="ER16" s="97">
        <v>32</v>
      </c>
      <c r="ES16" s="97">
        <v>33</v>
      </c>
      <c r="ET16" s="97">
        <v>34</v>
      </c>
      <c r="EU16" s="97">
        <v>35</v>
      </c>
      <c r="EV16" s="97">
        <v>36</v>
      </c>
      <c r="EW16" s="97">
        <v>37</v>
      </c>
      <c r="EX16" s="97">
        <v>38</v>
      </c>
      <c r="EY16" s="97">
        <v>39</v>
      </c>
      <c r="EZ16" s="97">
        <v>40</v>
      </c>
      <c r="FA16" s="97">
        <v>41</v>
      </c>
      <c r="FB16" s="97">
        <v>42</v>
      </c>
      <c r="FC16" s="97">
        <v>43</v>
      </c>
      <c r="FD16" s="97">
        <v>44</v>
      </c>
      <c r="FE16" s="97">
        <v>45</v>
      </c>
      <c r="FF16" s="97">
        <v>46</v>
      </c>
      <c r="FG16" s="97">
        <v>47</v>
      </c>
      <c r="FH16" s="97">
        <v>48</v>
      </c>
      <c r="FI16" s="97">
        <v>49</v>
      </c>
      <c r="FJ16" s="97">
        <v>50</v>
      </c>
    </row>
    <row r="17" spans="2:166" s="46" customFormat="1" ht="4.5" customHeight="1" x14ac:dyDescent="0.2">
      <c r="B17" s="103"/>
      <c r="D17" s="44"/>
      <c r="E17" s="104"/>
      <c r="F17" s="43"/>
      <c r="G17" s="105"/>
      <c r="H17" s="106"/>
      <c r="I17" s="104"/>
      <c r="J17" s="101"/>
      <c r="K17" s="43"/>
      <c r="L17" s="107"/>
      <c r="M17" s="102"/>
    </row>
    <row r="18" spans="2:166" s="113" customFormat="1" x14ac:dyDescent="0.25">
      <c r="B18" s="153">
        <f t="shared" ref="B18:B71" ca="1" si="3">ROW(Nível)-ROW(LIorçamento)+1</f>
        <v>1</v>
      </c>
      <c r="C18" s="108" t="str">
        <f t="shared" ref="C18" si="4">IF(D18="","",IF(ISNUMBER(VALUE(D18)),"Meta",IF(AND(F18&lt;&gt;"",I18&lt;&gt;""),"Serviço","Nível")))</f>
        <v/>
      </c>
      <c r="D18" s="210"/>
      <c r="E18" s="178"/>
      <c r="F18" s="176"/>
      <c r="G18" s="214" t="str">
        <f t="shared" ref="G18:G69" si="5">IF(Nível="Serviço",SUMIF($N$15:$BK$15,"&lt;&gt;"&amp;"",N18:BK18),"")</f>
        <v/>
      </c>
      <c r="H18" s="215" t="str">
        <f t="shared" ref="H18" si="6">IF(AND(ISNUMBER(G18),G18&lt;&gt;0),I18/G18,IF(G18=0,0,""))</f>
        <v/>
      </c>
      <c r="I18" s="216"/>
      <c r="J18" s="111"/>
      <c r="K18" s="209"/>
      <c r="L18" s="208" t="str">
        <f>activatedados.form2</f>
        <v/>
      </c>
      <c r="M18" s="112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M18" s="154">
        <f t="shared" ref="BM18" si="7">IF(N$15="",0,IF(ISNUMBER(PreçoUnit),PreçoUnit*INDEX(Import.PLQ,$B18,BM$16),0))</f>
        <v>0</v>
      </c>
      <c r="BN18" s="154">
        <f t="shared" ref="BN18" si="8">IF(O$15="",0,IF(ISNUMBER(PreçoUnit),PreçoUnit*INDEX(Import.PLQ,$B18,BN$16),0))</f>
        <v>0</v>
      </c>
      <c r="BO18" s="154">
        <f t="shared" ref="BO18" si="9">IF(P$15="",0,IF(ISNUMBER(PreçoUnit),PreçoUnit*INDEX(Import.PLQ,$B18,BO$16),0))</f>
        <v>0</v>
      </c>
      <c r="BP18" s="154">
        <f t="shared" ref="BP18" si="10">IF(Q$15="",0,IF(ISNUMBER(PreçoUnit),PreçoUnit*INDEX(Import.PLQ,$B18,BP$16),0))</f>
        <v>0</v>
      </c>
      <c r="BQ18" s="154">
        <f t="shared" ref="BQ18" si="11">IF(R$15="",0,IF(ISNUMBER(PreçoUnit),PreçoUnit*INDEX(Import.PLQ,$B18,BQ$16),0))</f>
        <v>0</v>
      </c>
      <c r="BR18" s="154">
        <f t="shared" ref="BR18" si="12">IF(S$15="",0,IF(ISNUMBER(PreçoUnit),PreçoUnit*INDEX(Import.PLQ,$B18,BR$16),0))</f>
        <v>0</v>
      </c>
      <c r="BS18" s="154">
        <f t="shared" ref="BS18" si="13">IF(T$15="",0,IF(ISNUMBER(PreçoUnit),PreçoUnit*INDEX(Import.PLQ,$B18,BS$16),0))</f>
        <v>0</v>
      </c>
      <c r="BT18" s="154">
        <f t="shared" ref="BT18" si="14">IF(U$15="",0,IF(ISNUMBER(PreçoUnit),PreçoUnit*INDEX(Import.PLQ,$B18,BT$16),0))</f>
        <v>0</v>
      </c>
      <c r="BU18" s="154">
        <f t="shared" ref="BU18" si="15">IF(V$15="",0,IF(ISNUMBER(PreçoUnit),PreçoUnit*INDEX(Import.PLQ,$B18,BU$16),0))</f>
        <v>0</v>
      </c>
      <c r="BV18" s="154">
        <f t="shared" ref="BV18" si="16">IF(W$15="",0,IF(ISNUMBER(PreçoUnit),PreçoUnit*INDEX(Import.PLQ,$B18,BV$16),0))</f>
        <v>0</v>
      </c>
      <c r="BW18" s="154">
        <f t="shared" ref="BW18" si="17">IF(X$15="",0,IF(ISNUMBER(PreçoUnit),PreçoUnit*INDEX(Import.PLQ,$B18,BW$16),0))</f>
        <v>0</v>
      </c>
      <c r="BX18" s="154">
        <f t="shared" ref="BX18" si="18">IF(Y$15="",0,IF(ISNUMBER(PreçoUnit),PreçoUnit*INDEX(Import.PLQ,$B18,BX$16),0))</f>
        <v>0</v>
      </c>
      <c r="BY18" s="154">
        <f t="shared" ref="BY18" si="19">IF(Z$15="",0,IF(ISNUMBER(PreçoUnit),PreçoUnit*INDEX(Import.PLQ,$B18,BY$16),0))</f>
        <v>0</v>
      </c>
      <c r="BZ18" s="154">
        <f t="shared" ref="BZ18" si="20">IF(AA$15="",0,IF(ISNUMBER(PreçoUnit),PreçoUnit*INDEX(Import.PLQ,$B18,BZ$16),0))</f>
        <v>0</v>
      </c>
      <c r="CA18" s="154">
        <f t="shared" ref="CA18" si="21">IF(AB$15="",0,IF(ISNUMBER(PreçoUnit),PreçoUnit*INDEX(Import.PLQ,$B18,CA$16),0))</f>
        <v>0</v>
      </c>
      <c r="CB18" s="154">
        <f t="shared" ref="CB18" si="22">IF(AC$15="",0,IF(ISNUMBER(PreçoUnit),PreçoUnit*INDEX(Import.PLQ,$B18,CB$16),0))</f>
        <v>0</v>
      </c>
      <c r="CC18" s="154">
        <f t="shared" ref="CC18" si="23">IF(AD$15="",0,IF(ISNUMBER(PreçoUnit),PreçoUnit*INDEX(Import.PLQ,$B18,CC$16),0))</f>
        <v>0</v>
      </c>
      <c r="CD18" s="154">
        <f t="shared" ref="CD18" si="24">IF(AE$15="",0,IF(ISNUMBER(PreçoUnit),PreçoUnit*INDEX(Import.PLQ,$B18,CD$16),0))</f>
        <v>0</v>
      </c>
      <c r="CE18" s="154">
        <f t="shared" ref="CE18" si="25">IF(AF$15="",0,IF(ISNUMBER(PreçoUnit),PreçoUnit*INDEX(Import.PLQ,$B18,CE$16),0))</f>
        <v>0</v>
      </c>
      <c r="CF18" s="154">
        <f t="shared" ref="CF18" si="26">IF(AG$15="",0,IF(ISNUMBER(PreçoUnit),PreçoUnit*INDEX(Import.PLQ,$B18,CF$16),0))</f>
        <v>0</v>
      </c>
      <c r="CG18" s="154">
        <f t="shared" ref="CG18" si="27">IF(AH$15="",0,IF(ISNUMBER(PreçoUnit),PreçoUnit*INDEX(Import.PLQ,$B18,CG$16),0))</f>
        <v>0</v>
      </c>
      <c r="CH18" s="154">
        <f t="shared" ref="CH18" si="28">IF(AI$15="",0,IF(ISNUMBER(PreçoUnit),PreçoUnit*INDEX(Import.PLQ,$B18,CH$16),0))</f>
        <v>0</v>
      </c>
      <c r="CI18" s="154">
        <f t="shared" ref="CI18" si="29">IF(AJ$15="",0,IF(ISNUMBER(PreçoUnit),PreçoUnit*INDEX(Import.PLQ,$B18,CI$16),0))</f>
        <v>0</v>
      </c>
      <c r="CJ18" s="154">
        <f t="shared" ref="CJ18" si="30">IF(AK$15="",0,IF(ISNUMBER(PreçoUnit),PreçoUnit*INDEX(Import.PLQ,$B18,CJ$16),0))</f>
        <v>0</v>
      </c>
      <c r="CK18" s="154">
        <f t="shared" ref="CK18" si="31">IF(AL$15="",0,IF(ISNUMBER(PreçoUnit),PreçoUnit*INDEX(Import.PLQ,$B18,CK$16),0))</f>
        <v>0</v>
      </c>
      <c r="CL18" s="154">
        <f t="shared" ref="CL18" si="32">IF(AM$15="",0,IF(ISNUMBER(PreçoUnit),PreçoUnit*INDEX(Import.PLQ,$B18,CL$16),0))</f>
        <v>0</v>
      </c>
      <c r="CM18" s="154">
        <f t="shared" ref="CM18" si="33">IF(AN$15="",0,IF(ISNUMBER(PreçoUnit),PreçoUnit*INDEX(Import.PLQ,$B18,CM$16),0))</f>
        <v>0</v>
      </c>
      <c r="CN18" s="154">
        <f t="shared" ref="CN18" si="34">IF(AO$15="",0,IF(ISNUMBER(PreçoUnit),PreçoUnit*INDEX(Import.PLQ,$B18,CN$16),0))</f>
        <v>0</v>
      </c>
      <c r="CO18" s="154">
        <f t="shared" ref="CO18" si="35">IF(AP$15="",0,IF(ISNUMBER(PreçoUnit),PreçoUnit*INDEX(Import.PLQ,$B18,CO$16),0))</f>
        <v>0</v>
      </c>
      <c r="CP18" s="154">
        <f t="shared" ref="CP18" si="36">IF(AQ$15="",0,IF(ISNUMBER(PreçoUnit),PreçoUnit*INDEX(Import.PLQ,$B18,CP$16),0))</f>
        <v>0</v>
      </c>
      <c r="CQ18" s="154">
        <f t="shared" ref="CQ18" si="37">IF(AR$15="",0,IF(ISNUMBER(PreçoUnit),PreçoUnit*INDEX(Import.PLQ,$B18,CQ$16),0))</f>
        <v>0</v>
      </c>
      <c r="CR18" s="154">
        <f t="shared" ref="CR18" si="38">IF(AS$15="",0,IF(ISNUMBER(PreçoUnit),PreçoUnit*INDEX(Import.PLQ,$B18,CR$16),0))</f>
        <v>0</v>
      </c>
      <c r="CS18" s="154">
        <f t="shared" ref="CS18" si="39">IF(AT$15="",0,IF(ISNUMBER(PreçoUnit),PreçoUnit*INDEX(Import.PLQ,$B18,CS$16),0))</f>
        <v>0</v>
      </c>
      <c r="CT18" s="154">
        <f t="shared" ref="CT18" si="40">IF(AU$15="",0,IF(ISNUMBER(PreçoUnit),PreçoUnit*INDEX(Import.PLQ,$B18,CT$16),0))</f>
        <v>0</v>
      </c>
      <c r="CU18" s="154">
        <f t="shared" ref="CU18" si="41">IF(AV$15="",0,IF(ISNUMBER(PreçoUnit),PreçoUnit*INDEX(Import.PLQ,$B18,CU$16),0))</f>
        <v>0</v>
      </c>
      <c r="CV18" s="154">
        <f t="shared" ref="CV18" si="42">IF(AW$15="",0,IF(ISNUMBER(PreçoUnit),PreçoUnit*INDEX(Import.PLQ,$B18,CV$16),0))</f>
        <v>0</v>
      </c>
      <c r="CW18" s="154">
        <f t="shared" ref="CW18" si="43">IF(AX$15="",0,IF(ISNUMBER(PreçoUnit),PreçoUnit*INDEX(Import.PLQ,$B18,CW$16),0))</f>
        <v>0</v>
      </c>
      <c r="CX18" s="154">
        <f t="shared" ref="CX18" si="44">IF(AY$15="",0,IF(ISNUMBER(PreçoUnit),PreçoUnit*INDEX(Import.PLQ,$B18,CX$16),0))</f>
        <v>0</v>
      </c>
      <c r="CY18" s="154">
        <f t="shared" ref="CY18" si="45">IF(AZ$15="",0,IF(ISNUMBER(PreçoUnit),PreçoUnit*INDEX(Import.PLQ,$B18,CY$16),0))</f>
        <v>0</v>
      </c>
      <c r="CZ18" s="154">
        <f t="shared" ref="CZ18" si="46">IF(BA$15="",0,IF(ISNUMBER(PreçoUnit),PreçoUnit*INDEX(Import.PLQ,$B18,CZ$16),0))</f>
        <v>0</v>
      </c>
      <c r="DA18" s="154">
        <f t="shared" ref="DA18" si="47">IF(BB$15="",0,IF(ISNUMBER(PreçoUnit),PreçoUnit*INDEX(Import.PLQ,$B18,DA$16),0))</f>
        <v>0</v>
      </c>
      <c r="DB18" s="154">
        <f t="shared" ref="DB18" si="48">IF(BC$15="",0,IF(ISNUMBER(PreçoUnit),PreçoUnit*INDEX(Import.PLQ,$B18,DB$16),0))</f>
        <v>0</v>
      </c>
      <c r="DC18" s="154">
        <f t="shared" ref="DC18" si="49">IF(BD$15="",0,IF(ISNUMBER(PreçoUnit),PreçoUnit*INDEX(Import.PLQ,$B18,DC$16),0))</f>
        <v>0</v>
      </c>
      <c r="DD18" s="154">
        <f t="shared" ref="DD18" si="50">IF(BE$15="",0,IF(ISNUMBER(PreçoUnit),PreçoUnit*INDEX(Import.PLQ,$B18,DD$16),0))</f>
        <v>0</v>
      </c>
      <c r="DE18" s="154">
        <f t="shared" ref="DE18" si="51">IF(BF$15="",0,IF(ISNUMBER(PreçoUnit),PreçoUnit*INDEX(Import.PLQ,$B18,DE$16),0))</f>
        <v>0</v>
      </c>
      <c r="DF18" s="154">
        <f t="shared" ref="DF18" si="52">IF(BG$15="",0,IF(ISNUMBER(PreçoUnit),PreçoUnit*INDEX(Import.PLQ,$B18,DF$16),0))</f>
        <v>0</v>
      </c>
      <c r="DG18" s="154">
        <f t="shared" ref="DG18" si="53">IF(BH$15="",0,IF(ISNUMBER(PreçoUnit),PreçoUnit*INDEX(Import.PLQ,$B18,DG$16),0))</f>
        <v>0</v>
      </c>
      <c r="DH18" s="154">
        <f t="shared" ref="DH18" si="54">IF(BI$15="",0,IF(ISNUMBER(PreçoUnit),PreçoUnit*INDEX(Import.PLQ,$B18,DH$16),0))</f>
        <v>0</v>
      </c>
      <c r="DI18" s="154">
        <f t="shared" ref="DI18" si="55">IF(BJ$15="",0,IF(ISNUMBER(PreçoUnit),PreçoUnit*INDEX(Import.PLQ,$B18,DI$16),0))</f>
        <v>0</v>
      </c>
      <c r="DJ18" s="154">
        <f t="shared" ref="DJ18" si="56">IF(BK$15="",0,IF(ISNUMBER(PreçoUnit),PreçoUnit*INDEX(Import.PLQ,$B18,DJ$16),0))</f>
        <v>0</v>
      </c>
      <c r="DK18" s="162">
        <f t="shared" ref="DK18" si="57">IF(D18="",0,IF(ISNUMBER(VALUE(D18)),VALUE(D18),LEFT(D18,FIND(".",D18)-1)))</f>
        <v>0</v>
      </c>
      <c r="DL18" s="162">
        <f t="shared" ref="DL18" ca="1" si="58">SUM(DM18:FJ18)</f>
        <v>0</v>
      </c>
      <c r="DM18" s="154">
        <f ca="1">IF($K18&lt;&gt;1,IF(ISNUMBER(INDEX(Import.PLE,$K18,DM$16)),IF(INDEX(Import.PLE,$K18,DM$16)&lt;=mediçao,BM18,0),0),PLE!$AA$28*BM18)</f>
        <v>0</v>
      </c>
      <c r="DN18" s="154">
        <f ca="1">IF($K18&lt;&gt;1,IF(ISNUMBER(INDEX(Import.PLE,$K18,DN$16)),IF(INDEX(Import.PLE,$K18,DN$16)&lt;=mediçao,BN18,0),0),PLE!$AA$28*BN18)</f>
        <v>0</v>
      </c>
      <c r="DO18" s="154">
        <f ca="1">IF($K18&lt;&gt;1,IF(ISNUMBER(INDEX(Import.PLE,$K18,DO$16)),IF(INDEX(Import.PLE,$K18,DO$16)&lt;=mediçao,BO18,0),0),PLE!$AA$28*BO18)</f>
        <v>0</v>
      </c>
      <c r="DP18" s="154">
        <f ca="1">IF($K18&lt;&gt;1,IF(ISNUMBER(INDEX(Import.PLE,$K18,DP$16)),IF(INDEX(Import.PLE,$K18,DP$16)&lt;=mediçao,BP18,0),0),PLE!$AA$28*BP18)</f>
        <v>0</v>
      </c>
      <c r="DQ18" s="154">
        <f ca="1">IF($K18&lt;&gt;1,IF(ISNUMBER(INDEX(Import.PLE,$K18,DQ$16)),IF(INDEX(Import.PLE,$K18,DQ$16)&lt;=mediçao,BQ18,0),0),PLE!$AA$28*BQ18)</f>
        <v>0</v>
      </c>
      <c r="DR18" s="154">
        <f ca="1">IF($K18&lt;&gt;1,IF(ISNUMBER(INDEX(Import.PLE,$K18,DR$16)),IF(INDEX(Import.PLE,$K18,DR$16)&lt;=mediçao,BR18,0),0),PLE!$AA$28*BR18)</f>
        <v>0</v>
      </c>
      <c r="DS18" s="154">
        <f ca="1">IF($K18&lt;&gt;1,IF(ISNUMBER(INDEX(Import.PLE,$K18,DS$16)),IF(INDEX(Import.PLE,$K18,DS$16)&lt;=mediçao,BS18,0),0),PLE!$AA$28*BS18)</f>
        <v>0</v>
      </c>
      <c r="DT18" s="154">
        <f ca="1">IF($K18&lt;&gt;1,IF(ISNUMBER(INDEX(Import.PLE,$K18,DT$16)),IF(INDEX(Import.PLE,$K18,DT$16)&lt;=mediçao,BT18,0),0),PLE!$AA$28*BT18)</f>
        <v>0</v>
      </c>
      <c r="DU18" s="154">
        <f ca="1">IF($K18&lt;&gt;1,IF(ISNUMBER(INDEX(Import.PLE,$K18,DU$16)),IF(INDEX(Import.PLE,$K18,DU$16)&lt;=mediçao,BU18,0),0),PLE!$AA$28*BU18)</f>
        <v>0</v>
      </c>
      <c r="DV18" s="154">
        <f ca="1">IF($K18&lt;&gt;1,IF(ISNUMBER(INDEX(Import.PLE,$K18,DV$16)),IF(INDEX(Import.PLE,$K18,DV$16)&lt;=mediçao,BV18,0),0),PLE!$AA$28*BV18)</f>
        <v>0</v>
      </c>
      <c r="DW18" s="154">
        <f ca="1">IF($K18&lt;&gt;1,IF(ISNUMBER(INDEX(Import.PLE,$K18,DW$16)),IF(INDEX(Import.PLE,$K18,DW$16)&lt;=mediçao,BW18,0),0),PLE!$AA$28*BW18)</f>
        <v>0</v>
      </c>
      <c r="DX18" s="154">
        <f ca="1">IF($K18&lt;&gt;1,IF(ISNUMBER(INDEX(Import.PLE,$K18,DX$16)),IF(INDEX(Import.PLE,$K18,DX$16)&lt;=mediçao,BX18,0),0),PLE!$AA$28*BX18)</f>
        <v>0</v>
      </c>
      <c r="DY18" s="154">
        <f ca="1">IF($K18&lt;&gt;1,IF(ISNUMBER(INDEX(Import.PLE,$K18,DY$16)),IF(INDEX(Import.PLE,$K18,DY$16)&lt;=mediçao,BY18,0),0),PLE!$AA$28*BY18)</f>
        <v>0</v>
      </c>
      <c r="DZ18" s="154">
        <f ca="1">IF($K18&lt;&gt;1,IF(ISNUMBER(INDEX(Import.PLE,$K18,DZ$16)),IF(INDEX(Import.PLE,$K18,DZ$16)&lt;=mediçao,BZ18,0),0),PLE!$AA$28*BZ18)</f>
        <v>0</v>
      </c>
      <c r="EA18" s="154">
        <f ca="1">IF($K18&lt;&gt;1,IF(ISNUMBER(INDEX(Import.PLE,$K18,EA$16)),IF(INDEX(Import.PLE,$K18,EA$16)&lt;=mediçao,CA18,0),0),PLE!$AA$28*CA18)</f>
        <v>0</v>
      </c>
      <c r="EB18" s="154">
        <f ca="1">IF($K18&lt;&gt;1,IF(ISNUMBER(INDEX(Import.PLE,$K18,EB$16)),IF(INDEX(Import.PLE,$K18,EB$16)&lt;=mediçao,CB18,0),0),PLE!$AA$28*CB18)</f>
        <v>0</v>
      </c>
      <c r="EC18" s="154">
        <f ca="1">IF($K18&lt;&gt;1,IF(ISNUMBER(INDEX(Import.PLE,$K18,EC$16)),IF(INDEX(Import.PLE,$K18,EC$16)&lt;=mediçao,CC18,0),0),PLE!$AA$28*CC18)</f>
        <v>0</v>
      </c>
      <c r="ED18" s="154">
        <f ca="1">IF($K18&lt;&gt;1,IF(ISNUMBER(INDEX(Import.PLE,$K18,ED$16)),IF(INDEX(Import.PLE,$K18,ED$16)&lt;=mediçao,CD18,0),0),PLE!$AA$28*CD18)</f>
        <v>0</v>
      </c>
      <c r="EE18" s="154">
        <f ca="1">IF($K18&lt;&gt;1,IF(ISNUMBER(INDEX(Import.PLE,$K18,EE$16)),IF(INDEX(Import.PLE,$K18,EE$16)&lt;=mediçao,CE18,0),0),PLE!$AA$28*CE18)</f>
        <v>0</v>
      </c>
      <c r="EF18" s="154">
        <f ca="1">IF($K18&lt;&gt;1,IF(ISNUMBER(INDEX(Import.PLE,$K18,EF$16)),IF(INDEX(Import.PLE,$K18,EF$16)&lt;=mediçao,CF18,0),0),PLE!$AA$28*CF18)</f>
        <v>0</v>
      </c>
      <c r="EG18" s="154">
        <f ca="1">IF($K18&lt;&gt;1,IF(ISNUMBER(INDEX(Import.PLE,$K18,EG$16)),IF(INDEX(Import.PLE,$K18,EG$16)&lt;=mediçao,CG18,0),0),PLE!$AA$28*CG18)</f>
        <v>0</v>
      </c>
      <c r="EH18" s="154">
        <f ca="1">IF($K18&lt;&gt;1,IF(ISNUMBER(INDEX(Import.PLE,$K18,EH$16)),IF(INDEX(Import.PLE,$K18,EH$16)&lt;=mediçao,CH18,0),0),PLE!$AA$28*CH18)</f>
        <v>0</v>
      </c>
      <c r="EI18" s="154">
        <f ca="1">IF($K18&lt;&gt;1,IF(ISNUMBER(INDEX(Import.PLE,$K18,EI$16)),IF(INDEX(Import.PLE,$K18,EI$16)&lt;=mediçao,CI18,0),0),PLE!$AA$28*CI18)</f>
        <v>0</v>
      </c>
      <c r="EJ18" s="154">
        <f ca="1">IF($K18&lt;&gt;1,IF(ISNUMBER(INDEX(Import.PLE,$K18,EJ$16)),IF(INDEX(Import.PLE,$K18,EJ$16)&lt;=mediçao,CJ18,0),0),PLE!$AA$28*CJ18)</f>
        <v>0</v>
      </c>
      <c r="EK18" s="154">
        <f ca="1">IF($K18&lt;&gt;1,IF(ISNUMBER(INDEX(Import.PLE,$K18,EK$16)),IF(INDEX(Import.PLE,$K18,EK$16)&lt;=mediçao,CK18,0),0),PLE!$AA$28*CK18)</f>
        <v>0</v>
      </c>
      <c r="EL18" s="154">
        <f ca="1">IF($K18&lt;&gt;1,IF(ISNUMBER(INDEX(Import.PLE,$K18,EL$16)),IF(INDEX(Import.PLE,$K18,EL$16)&lt;=mediçao,CL18,0),0),PLE!$AA$28*CL18)</f>
        <v>0</v>
      </c>
      <c r="EM18" s="154">
        <f ca="1">IF($K18&lt;&gt;1,IF(ISNUMBER(INDEX(Import.PLE,$K18,EM$16)),IF(INDEX(Import.PLE,$K18,EM$16)&lt;=mediçao,CM18,0),0),PLE!$AA$28*CM18)</f>
        <v>0</v>
      </c>
      <c r="EN18" s="154">
        <f ca="1">IF($K18&lt;&gt;1,IF(ISNUMBER(INDEX(Import.PLE,$K18,EN$16)),IF(INDEX(Import.PLE,$K18,EN$16)&lt;=mediçao,CN18,0),0),PLE!$AA$28*CN18)</f>
        <v>0</v>
      </c>
      <c r="EO18" s="154">
        <f ca="1">IF($K18&lt;&gt;1,IF(ISNUMBER(INDEX(Import.PLE,$K18,EO$16)),IF(INDEX(Import.PLE,$K18,EO$16)&lt;=mediçao,CO18,0),0),PLE!$AA$28*CO18)</f>
        <v>0</v>
      </c>
      <c r="EP18" s="154">
        <f ca="1">IF($K18&lt;&gt;1,IF(ISNUMBER(INDEX(Import.PLE,$K18,EP$16)),IF(INDEX(Import.PLE,$K18,EP$16)&lt;=mediçao,CP18,0),0),PLE!$AA$28*CP18)</f>
        <v>0</v>
      </c>
      <c r="EQ18" s="154">
        <f ca="1">IF($K18&lt;&gt;1,IF(ISNUMBER(INDEX(Import.PLE,$K18,EQ$16)),IF(INDEX(Import.PLE,$K18,EQ$16)&lt;=mediçao,CQ18,0),0),PLE!$AA$28*CQ18)</f>
        <v>0</v>
      </c>
      <c r="ER18" s="154">
        <f ca="1">IF($K18&lt;&gt;1,IF(ISNUMBER(INDEX(Import.PLE,$K18,ER$16)),IF(INDEX(Import.PLE,$K18,ER$16)&lt;=mediçao,CR18,0),0),PLE!$AA$28*CR18)</f>
        <v>0</v>
      </c>
      <c r="ES18" s="154">
        <f ca="1">IF($K18&lt;&gt;1,IF(ISNUMBER(INDEX(Import.PLE,$K18,ES$16)),IF(INDEX(Import.PLE,$K18,ES$16)&lt;=mediçao,CS18,0),0),PLE!$AA$28*CS18)</f>
        <v>0</v>
      </c>
      <c r="ET18" s="154">
        <f ca="1">IF($K18&lt;&gt;1,IF(ISNUMBER(INDEX(Import.PLE,$K18,ET$16)),IF(INDEX(Import.PLE,$K18,ET$16)&lt;=mediçao,CT18,0),0),PLE!$AA$28*CT18)</f>
        <v>0</v>
      </c>
      <c r="EU18" s="154">
        <f ca="1">IF($K18&lt;&gt;1,IF(ISNUMBER(INDEX(Import.PLE,$K18,EU$16)),IF(INDEX(Import.PLE,$K18,EU$16)&lt;=mediçao,CU18,0),0),PLE!$AA$28*CU18)</f>
        <v>0</v>
      </c>
      <c r="EV18" s="154">
        <f ca="1">IF($K18&lt;&gt;1,IF(ISNUMBER(INDEX(Import.PLE,$K18,EV$16)),IF(INDEX(Import.PLE,$K18,EV$16)&lt;=mediçao,CV18,0),0),PLE!$AA$28*CV18)</f>
        <v>0</v>
      </c>
      <c r="EW18" s="154">
        <f ca="1">IF($K18&lt;&gt;1,IF(ISNUMBER(INDEX(Import.PLE,$K18,EW$16)),IF(INDEX(Import.PLE,$K18,EW$16)&lt;=mediçao,CW18,0),0),PLE!$AA$28*CW18)</f>
        <v>0</v>
      </c>
      <c r="EX18" s="154">
        <f ca="1">IF($K18&lt;&gt;1,IF(ISNUMBER(INDEX(Import.PLE,$K18,EX$16)),IF(INDEX(Import.PLE,$K18,EX$16)&lt;=mediçao,CX18,0),0),PLE!$AA$28*CX18)</f>
        <v>0</v>
      </c>
      <c r="EY18" s="154">
        <f ca="1">IF($K18&lt;&gt;1,IF(ISNUMBER(INDEX(Import.PLE,$K18,EY$16)),IF(INDEX(Import.PLE,$K18,EY$16)&lt;=mediçao,CY18,0),0),PLE!$AA$28*CY18)</f>
        <v>0</v>
      </c>
      <c r="EZ18" s="154">
        <f ca="1">IF($K18&lt;&gt;1,IF(ISNUMBER(INDEX(Import.PLE,$K18,EZ$16)),IF(INDEX(Import.PLE,$K18,EZ$16)&lt;=mediçao,CZ18,0),0),PLE!$AA$28*CZ18)</f>
        <v>0</v>
      </c>
      <c r="FA18" s="154">
        <f ca="1">IF($K18&lt;&gt;1,IF(ISNUMBER(INDEX(Import.PLE,$K18,FA$16)),IF(INDEX(Import.PLE,$K18,FA$16)&lt;=mediçao,DA18,0),0),PLE!$AA$28*DA18)</f>
        <v>0</v>
      </c>
      <c r="FB18" s="154">
        <f ca="1">IF($K18&lt;&gt;1,IF(ISNUMBER(INDEX(Import.PLE,$K18,FB$16)),IF(INDEX(Import.PLE,$K18,FB$16)&lt;=mediçao,DB18,0),0),PLE!$AA$28*DB18)</f>
        <v>0</v>
      </c>
      <c r="FC18" s="154">
        <f ca="1">IF($K18&lt;&gt;1,IF(ISNUMBER(INDEX(Import.PLE,$K18,FC$16)),IF(INDEX(Import.PLE,$K18,FC$16)&lt;=mediçao,DC18,0),0),PLE!$AA$28*DC18)</f>
        <v>0</v>
      </c>
      <c r="FD18" s="154">
        <f ca="1">IF($K18&lt;&gt;1,IF(ISNUMBER(INDEX(Import.PLE,$K18,FD$16)),IF(INDEX(Import.PLE,$K18,FD$16)&lt;=mediçao,DD18,0),0),PLE!$AA$28*DD18)</f>
        <v>0</v>
      </c>
      <c r="FE18" s="154">
        <f ca="1">IF($K18&lt;&gt;1,IF(ISNUMBER(INDEX(Import.PLE,$K18,FE$16)),IF(INDEX(Import.PLE,$K18,FE$16)&lt;=mediçao,DE18,0),0),PLE!$AA$28*DE18)</f>
        <v>0</v>
      </c>
      <c r="FF18" s="154">
        <f ca="1">IF($K18&lt;&gt;1,IF(ISNUMBER(INDEX(Import.PLE,$K18,FF$16)),IF(INDEX(Import.PLE,$K18,FF$16)&lt;=mediçao,DF18,0),0),PLE!$AA$28*DF18)</f>
        <v>0</v>
      </c>
      <c r="FG18" s="154">
        <f ca="1">IF($K18&lt;&gt;1,IF(ISNUMBER(INDEX(Import.PLE,$K18,FG$16)),IF(INDEX(Import.PLE,$K18,FG$16)&lt;=mediçao,DG18,0),0),PLE!$AA$28*DG18)</f>
        <v>0</v>
      </c>
      <c r="FH18" s="154">
        <f ca="1">IF($K18&lt;&gt;1,IF(ISNUMBER(INDEX(Import.PLE,$K18,FH$16)),IF(INDEX(Import.PLE,$K18,FH$16)&lt;=mediçao,DH18,0),0),PLE!$AA$28*DH18)</f>
        <v>0</v>
      </c>
      <c r="FI18" s="154">
        <f ca="1">IF($K18&lt;&gt;1,IF(ISNUMBER(INDEX(Import.PLE,$K18,FI$16)),IF(INDEX(Import.PLE,$K18,FI$16)&lt;=mediçao,DI18,0),0),PLE!$AA$28*DI18)</f>
        <v>0</v>
      </c>
      <c r="FJ18" s="154">
        <f ca="1">IF($K18&lt;&gt;1,IF(ISNUMBER(INDEX(Import.PLE,$K18,FJ$16)),IF(INDEX(Import.PLE,$K18,FJ$16)&lt;=mediçao,DJ18,0),0),PLE!$AA$28*DJ18)</f>
        <v>0</v>
      </c>
    </row>
    <row r="19" spans="2:166" s="113" customFormat="1" x14ac:dyDescent="0.25">
      <c r="B19" s="153">
        <f t="shared" ca="1" si="3"/>
        <v>2</v>
      </c>
      <c r="C19" s="108" t="str">
        <f t="shared" ref="C19:C61" si="59">IF(D19="","",IF(ISNUMBER(VALUE(D19)),"Meta",IF(AND(F19&lt;&gt;"",I19&lt;&gt;""),"Serviço","Nível")))</f>
        <v>Nível</v>
      </c>
      <c r="D19" s="177" t="s">
        <v>191</v>
      </c>
      <c r="E19" s="178" t="s">
        <v>192</v>
      </c>
      <c r="F19" s="176"/>
      <c r="G19" s="214" t="str">
        <f t="shared" ref="G19:G61" si="60">IF(Nível="Serviço",SUMIF($N$15:$BK$15,"&lt;&gt;"&amp;"",N19:BK19),"")</f>
        <v/>
      </c>
      <c r="H19" s="215" t="str">
        <f t="shared" ref="H19:H61" si="61">IF(AND(ISNUMBER(G19),G19&lt;&gt;0),I19/G19,IF(G19=0,0,""))</f>
        <v/>
      </c>
      <c r="I19" s="216"/>
      <c r="J19" s="111"/>
      <c r="K19" s="209"/>
      <c r="L19" s="208" t="str">
        <f>activatedados.form2</f>
        <v/>
      </c>
      <c r="M19" s="112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M19" s="154">
        <f t="shared" ref="BM19:BM61" si="62">IF(N$15="",0,IF(ISNUMBER(PreçoUnit),PreçoUnit*INDEX(Import.PLQ,$B19,BM$16),0))</f>
        <v>0</v>
      </c>
      <c r="BN19" s="154">
        <f t="shared" ref="BN19:BN61" si="63">IF(O$15="",0,IF(ISNUMBER(PreçoUnit),PreçoUnit*INDEX(Import.PLQ,$B19,BN$16),0))</f>
        <v>0</v>
      </c>
      <c r="BO19" s="154">
        <f t="shared" ref="BO19:BO61" si="64">IF(P$15="",0,IF(ISNUMBER(PreçoUnit),PreçoUnit*INDEX(Import.PLQ,$B19,BO$16),0))</f>
        <v>0</v>
      </c>
      <c r="BP19" s="154">
        <f t="shared" ref="BP19:BP61" si="65">IF(Q$15="",0,IF(ISNUMBER(PreçoUnit),PreçoUnit*INDEX(Import.PLQ,$B19,BP$16),0))</f>
        <v>0</v>
      </c>
      <c r="BQ19" s="154">
        <f t="shared" ref="BQ19:BQ61" si="66">IF(R$15="",0,IF(ISNUMBER(PreçoUnit),PreçoUnit*INDEX(Import.PLQ,$B19,BQ$16),0))</f>
        <v>0</v>
      </c>
      <c r="BR19" s="154">
        <f t="shared" ref="BR19:BR61" si="67">IF(S$15="",0,IF(ISNUMBER(PreçoUnit),PreçoUnit*INDEX(Import.PLQ,$B19,BR$16),0))</f>
        <v>0</v>
      </c>
      <c r="BS19" s="154">
        <f t="shared" ref="BS19:BS61" si="68">IF(T$15="",0,IF(ISNUMBER(PreçoUnit),PreçoUnit*INDEX(Import.PLQ,$B19,BS$16),0))</f>
        <v>0</v>
      </c>
      <c r="BT19" s="154">
        <f t="shared" ref="BT19:BT61" si="69">IF(U$15="",0,IF(ISNUMBER(PreçoUnit),PreçoUnit*INDEX(Import.PLQ,$B19,BT$16),0))</f>
        <v>0</v>
      </c>
      <c r="BU19" s="154">
        <f t="shared" ref="BU19:BU61" si="70">IF(V$15="",0,IF(ISNUMBER(PreçoUnit),PreçoUnit*INDEX(Import.PLQ,$B19,BU$16),0))</f>
        <v>0</v>
      </c>
      <c r="BV19" s="154">
        <f t="shared" ref="BV19:BV61" si="71">IF(W$15="",0,IF(ISNUMBER(PreçoUnit),PreçoUnit*INDEX(Import.PLQ,$B19,BV$16),0))</f>
        <v>0</v>
      </c>
      <c r="BW19" s="154">
        <f t="shared" ref="BW19:BW61" si="72">IF(X$15="",0,IF(ISNUMBER(PreçoUnit),PreçoUnit*INDEX(Import.PLQ,$B19,BW$16),0))</f>
        <v>0</v>
      </c>
      <c r="BX19" s="154">
        <f t="shared" ref="BX19:BX61" si="73">IF(Y$15="",0,IF(ISNUMBER(PreçoUnit),PreçoUnit*INDEX(Import.PLQ,$B19,BX$16),0))</f>
        <v>0</v>
      </c>
      <c r="BY19" s="154">
        <f t="shared" ref="BY19:BY61" si="74">IF(Z$15="",0,IF(ISNUMBER(PreçoUnit),PreçoUnit*INDEX(Import.PLQ,$B19,BY$16),0))</f>
        <v>0</v>
      </c>
      <c r="BZ19" s="154">
        <f t="shared" ref="BZ19:BZ61" si="75">IF(AA$15="",0,IF(ISNUMBER(PreçoUnit),PreçoUnit*INDEX(Import.PLQ,$B19,BZ$16),0))</f>
        <v>0</v>
      </c>
      <c r="CA19" s="154">
        <f t="shared" ref="CA19:CA61" si="76">IF(AB$15="",0,IF(ISNUMBER(PreçoUnit),PreçoUnit*INDEX(Import.PLQ,$B19,CA$16),0))</f>
        <v>0</v>
      </c>
      <c r="CB19" s="154">
        <f t="shared" ref="CB19:CB61" si="77">IF(AC$15="",0,IF(ISNUMBER(PreçoUnit),PreçoUnit*INDEX(Import.PLQ,$B19,CB$16),0))</f>
        <v>0</v>
      </c>
      <c r="CC19" s="154">
        <f t="shared" ref="CC19:CC61" si="78">IF(AD$15="",0,IF(ISNUMBER(PreçoUnit),PreçoUnit*INDEX(Import.PLQ,$B19,CC$16),0))</f>
        <v>0</v>
      </c>
      <c r="CD19" s="154">
        <f t="shared" ref="CD19:CD61" si="79">IF(AE$15="",0,IF(ISNUMBER(PreçoUnit),PreçoUnit*INDEX(Import.PLQ,$B19,CD$16),0))</f>
        <v>0</v>
      </c>
      <c r="CE19" s="154">
        <f t="shared" ref="CE19:CE61" si="80">IF(AF$15="",0,IF(ISNUMBER(PreçoUnit),PreçoUnit*INDEX(Import.PLQ,$B19,CE$16),0))</f>
        <v>0</v>
      </c>
      <c r="CF19" s="154">
        <f t="shared" ref="CF19:CF61" si="81">IF(AG$15="",0,IF(ISNUMBER(PreçoUnit),PreçoUnit*INDEX(Import.PLQ,$B19,CF$16),0))</f>
        <v>0</v>
      </c>
      <c r="CG19" s="154">
        <f t="shared" ref="CG19:CG61" si="82">IF(AH$15="",0,IF(ISNUMBER(PreçoUnit),PreçoUnit*INDEX(Import.PLQ,$B19,CG$16),0))</f>
        <v>0</v>
      </c>
      <c r="CH19" s="154">
        <f t="shared" ref="CH19:CH61" si="83">IF(AI$15="",0,IF(ISNUMBER(PreçoUnit),PreçoUnit*INDEX(Import.PLQ,$B19,CH$16),0))</f>
        <v>0</v>
      </c>
      <c r="CI19" s="154">
        <f t="shared" ref="CI19:CI61" si="84">IF(AJ$15="",0,IF(ISNUMBER(PreçoUnit),PreçoUnit*INDEX(Import.PLQ,$B19,CI$16),0))</f>
        <v>0</v>
      </c>
      <c r="CJ19" s="154">
        <f t="shared" ref="CJ19:CJ61" si="85">IF(AK$15="",0,IF(ISNUMBER(PreçoUnit),PreçoUnit*INDEX(Import.PLQ,$B19,CJ$16),0))</f>
        <v>0</v>
      </c>
      <c r="CK19" s="154">
        <f t="shared" ref="CK19:CK61" si="86">IF(AL$15="",0,IF(ISNUMBER(PreçoUnit),PreçoUnit*INDEX(Import.PLQ,$B19,CK$16),0))</f>
        <v>0</v>
      </c>
      <c r="CL19" s="154">
        <f t="shared" ref="CL19:CL61" si="87">IF(AM$15="",0,IF(ISNUMBER(PreçoUnit),PreçoUnit*INDEX(Import.PLQ,$B19,CL$16),0))</f>
        <v>0</v>
      </c>
      <c r="CM19" s="154">
        <f t="shared" ref="CM19:CM61" si="88">IF(AN$15="",0,IF(ISNUMBER(PreçoUnit),PreçoUnit*INDEX(Import.PLQ,$B19,CM$16),0))</f>
        <v>0</v>
      </c>
      <c r="CN19" s="154">
        <f t="shared" ref="CN19:CN61" si="89">IF(AO$15="",0,IF(ISNUMBER(PreçoUnit),PreçoUnit*INDEX(Import.PLQ,$B19,CN$16),0))</f>
        <v>0</v>
      </c>
      <c r="CO19" s="154">
        <f t="shared" ref="CO19:CO61" si="90">IF(AP$15="",0,IF(ISNUMBER(PreçoUnit),PreçoUnit*INDEX(Import.PLQ,$B19,CO$16),0))</f>
        <v>0</v>
      </c>
      <c r="CP19" s="154">
        <f t="shared" ref="CP19:CP61" si="91">IF(AQ$15="",0,IF(ISNUMBER(PreçoUnit),PreçoUnit*INDEX(Import.PLQ,$B19,CP$16),0))</f>
        <v>0</v>
      </c>
      <c r="CQ19" s="154">
        <f t="shared" ref="CQ19:CQ61" si="92">IF(AR$15="",0,IF(ISNUMBER(PreçoUnit),PreçoUnit*INDEX(Import.PLQ,$B19,CQ$16),0))</f>
        <v>0</v>
      </c>
      <c r="CR19" s="154">
        <f t="shared" ref="CR19:CR61" si="93">IF(AS$15="",0,IF(ISNUMBER(PreçoUnit),PreçoUnit*INDEX(Import.PLQ,$B19,CR$16),0))</f>
        <v>0</v>
      </c>
      <c r="CS19" s="154">
        <f t="shared" ref="CS19:CS61" si="94">IF(AT$15="",0,IF(ISNUMBER(PreçoUnit),PreçoUnit*INDEX(Import.PLQ,$B19,CS$16),0))</f>
        <v>0</v>
      </c>
      <c r="CT19" s="154">
        <f t="shared" ref="CT19:CT61" si="95">IF(AU$15="",0,IF(ISNUMBER(PreçoUnit),PreçoUnit*INDEX(Import.PLQ,$B19,CT$16),0))</f>
        <v>0</v>
      </c>
      <c r="CU19" s="154">
        <f t="shared" ref="CU19:CU61" si="96">IF(AV$15="",0,IF(ISNUMBER(PreçoUnit),PreçoUnit*INDEX(Import.PLQ,$B19,CU$16),0))</f>
        <v>0</v>
      </c>
      <c r="CV19" s="154">
        <f t="shared" ref="CV19:CV61" si="97">IF(AW$15="",0,IF(ISNUMBER(PreçoUnit),PreçoUnit*INDEX(Import.PLQ,$B19,CV$16),0))</f>
        <v>0</v>
      </c>
      <c r="CW19" s="154">
        <f t="shared" ref="CW19:CW61" si="98">IF(AX$15="",0,IF(ISNUMBER(PreçoUnit),PreçoUnit*INDEX(Import.PLQ,$B19,CW$16),0))</f>
        <v>0</v>
      </c>
      <c r="CX19" s="154">
        <f t="shared" ref="CX19:CX61" si="99">IF(AY$15="",0,IF(ISNUMBER(PreçoUnit),PreçoUnit*INDEX(Import.PLQ,$B19,CX$16),0))</f>
        <v>0</v>
      </c>
      <c r="CY19" s="154">
        <f t="shared" ref="CY19:CY61" si="100">IF(AZ$15="",0,IF(ISNUMBER(PreçoUnit),PreçoUnit*INDEX(Import.PLQ,$B19,CY$16),0))</f>
        <v>0</v>
      </c>
      <c r="CZ19" s="154">
        <f t="shared" ref="CZ19:CZ61" si="101">IF(BA$15="",0,IF(ISNUMBER(PreçoUnit),PreçoUnit*INDEX(Import.PLQ,$B19,CZ$16),0))</f>
        <v>0</v>
      </c>
      <c r="DA19" s="154">
        <f t="shared" ref="DA19:DA61" si="102">IF(BB$15="",0,IF(ISNUMBER(PreçoUnit),PreçoUnit*INDEX(Import.PLQ,$B19,DA$16),0))</f>
        <v>0</v>
      </c>
      <c r="DB19" s="154">
        <f t="shared" ref="DB19:DB61" si="103">IF(BC$15="",0,IF(ISNUMBER(PreçoUnit),PreçoUnit*INDEX(Import.PLQ,$B19,DB$16),0))</f>
        <v>0</v>
      </c>
      <c r="DC19" s="154">
        <f t="shared" ref="DC19:DC61" si="104">IF(BD$15="",0,IF(ISNUMBER(PreçoUnit),PreçoUnit*INDEX(Import.PLQ,$B19,DC$16),0))</f>
        <v>0</v>
      </c>
      <c r="DD19" s="154">
        <f t="shared" ref="DD19:DD61" si="105">IF(BE$15="",0,IF(ISNUMBER(PreçoUnit),PreçoUnit*INDEX(Import.PLQ,$B19,DD$16),0))</f>
        <v>0</v>
      </c>
      <c r="DE19" s="154">
        <f t="shared" ref="DE19:DE61" si="106">IF(BF$15="",0,IF(ISNUMBER(PreçoUnit),PreçoUnit*INDEX(Import.PLQ,$B19,DE$16),0))</f>
        <v>0</v>
      </c>
      <c r="DF19" s="154">
        <f t="shared" ref="DF19:DF61" si="107">IF(BG$15="",0,IF(ISNUMBER(PreçoUnit),PreçoUnit*INDEX(Import.PLQ,$B19,DF$16),0))</f>
        <v>0</v>
      </c>
      <c r="DG19" s="154">
        <f t="shared" ref="DG19:DG61" si="108">IF(BH$15="",0,IF(ISNUMBER(PreçoUnit),PreçoUnit*INDEX(Import.PLQ,$B19,DG$16),0))</f>
        <v>0</v>
      </c>
      <c r="DH19" s="154">
        <f t="shared" ref="DH19:DH61" si="109">IF(BI$15="",0,IF(ISNUMBER(PreçoUnit),PreçoUnit*INDEX(Import.PLQ,$B19,DH$16),0))</f>
        <v>0</v>
      </c>
      <c r="DI19" s="154">
        <f t="shared" ref="DI19:DI61" si="110">IF(BJ$15="",0,IF(ISNUMBER(PreçoUnit),PreçoUnit*INDEX(Import.PLQ,$B19,DI$16),0))</f>
        <v>0</v>
      </c>
      <c r="DJ19" s="154">
        <f t="shared" ref="DJ19:DJ61" si="111">IF(BK$15="",0,IF(ISNUMBER(PreçoUnit),PreçoUnit*INDEX(Import.PLQ,$B19,DJ$16),0))</f>
        <v>0</v>
      </c>
      <c r="DK19" s="162" t="str">
        <f t="shared" ref="DK19:DK61" si="112">IF(D19="",0,IF(ISNUMBER(VALUE(D19)),VALUE(D19),LEFT(D19,FIND(".",D19)-1)))</f>
        <v>1</v>
      </c>
      <c r="DL19" s="162">
        <f t="shared" ref="DL19:DL61" ca="1" si="113">SUM(DM19:FJ19)</f>
        <v>0</v>
      </c>
      <c r="DM19" s="154">
        <f ca="1">IF($K19&lt;&gt;1,IF(ISNUMBER(INDEX(Import.PLE,$K19,DM$16)),IF(INDEX(Import.PLE,$K19,DM$16)&lt;=mediçao,BM19,0),0),PLE!$AA$28*BM19)</f>
        <v>0</v>
      </c>
      <c r="DN19" s="154">
        <f ca="1">IF($K19&lt;&gt;1,IF(ISNUMBER(INDEX(Import.PLE,$K19,DN$16)),IF(INDEX(Import.PLE,$K19,DN$16)&lt;=mediçao,BN19,0),0),PLE!$AA$28*BN19)</f>
        <v>0</v>
      </c>
      <c r="DO19" s="154">
        <f ca="1">IF($K19&lt;&gt;1,IF(ISNUMBER(INDEX(Import.PLE,$K19,DO$16)),IF(INDEX(Import.PLE,$K19,DO$16)&lt;=mediçao,BO19,0),0),PLE!$AA$28*BO19)</f>
        <v>0</v>
      </c>
      <c r="DP19" s="154">
        <f ca="1">IF($K19&lt;&gt;1,IF(ISNUMBER(INDEX(Import.PLE,$K19,DP$16)),IF(INDEX(Import.PLE,$K19,DP$16)&lt;=mediçao,BP19,0),0),PLE!$AA$28*BP19)</f>
        <v>0</v>
      </c>
      <c r="DQ19" s="154">
        <f ca="1">IF($K19&lt;&gt;1,IF(ISNUMBER(INDEX(Import.PLE,$K19,DQ$16)),IF(INDEX(Import.PLE,$K19,DQ$16)&lt;=mediçao,BQ19,0),0),PLE!$AA$28*BQ19)</f>
        <v>0</v>
      </c>
      <c r="DR19" s="154">
        <f ca="1">IF($K19&lt;&gt;1,IF(ISNUMBER(INDEX(Import.PLE,$K19,DR$16)),IF(INDEX(Import.PLE,$K19,DR$16)&lt;=mediçao,BR19,0),0),PLE!$AA$28*BR19)</f>
        <v>0</v>
      </c>
      <c r="DS19" s="154">
        <f ca="1">IF($K19&lt;&gt;1,IF(ISNUMBER(INDEX(Import.PLE,$K19,DS$16)),IF(INDEX(Import.PLE,$K19,DS$16)&lt;=mediçao,BS19,0),0),PLE!$AA$28*BS19)</f>
        <v>0</v>
      </c>
      <c r="DT19" s="154">
        <f ca="1">IF($K19&lt;&gt;1,IF(ISNUMBER(INDEX(Import.PLE,$K19,DT$16)),IF(INDEX(Import.PLE,$K19,DT$16)&lt;=mediçao,BT19,0),0),PLE!$AA$28*BT19)</f>
        <v>0</v>
      </c>
      <c r="DU19" s="154">
        <f ca="1">IF($K19&lt;&gt;1,IF(ISNUMBER(INDEX(Import.PLE,$K19,DU$16)),IF(INDEX(Import.PLE,$K19,DU$16)&lt;=mediçao,BU19,0),0),PLE!$AA$28*BU19)</f>
        <v>0</v>
      </c>
      <c r="DV19" s="154">
        <f ca="1">IF($K19&lt;&gt;1,IF(ISNUMBER(INDEX(Import.PLE,$K19,DV$16)),IF(INDEX(Import.PLE,$K19,DV$16)&lt;=mediçao,BV19,0),0),PLE!$AA$28*BV19)</f>
        <v>0</v>
      </c>
      <c r="DW19" s="154">
        <f ca="1">IF($K19&lt;&gt;1,IF(ISNUMBER(INDEX(Import.PLE,$K19,DW$16)),IF(INDEX(Import.PLE,$K19,DW$16)&lt;=mediçao,BW19,0),0),PLE!$AA$28*BW19)</f>
        <v>0</v>
      </c>
      <c r="DX19" s="154">
        <f ca="1">IF($K19&lt;&gt;1,IF(ISNUMBER(INDEX(Import.PLE,$K19,DX$16)),IF(INDEX(Import.PLE,$K19,DX$16)&lt;=mediçao,BX19,0),0),PLE!$AA$28*BX19)</f>
        <v>0</v>
      </c>
      <c r="DY19" s="154">
        <f ca="1">IF($K19&lt;&gt;1,IF(ISNUMBER(INDEX(Import.PLE,$K19,DY$16)),IF(INDEX(Import.PLE,$K19,DY$16)&lt;=mediçao,BY19,0),0),PLE!$AA$28*BY19)</f>
        <v>0</v>
      </c>
      <c r="DZ19" s="154">
        <f ca="1">IF($K19&lt;&gt;1,IF(ISNUMBER(INDEX(Import.PLE,$K19,DZ$16)),IF(INDEX(Import.PLE,$K19,DZ$16)&lt;=mediçao,BZ19,0),0),PLE!$AA$28*BZ19)</f>
        <v>0</v>
      </c>
      <c r="EA19" s="154">
        <f ca="1">IF($K19&lt;&gt;1,IF(ISNUMBER(INDEX(Import.PLE,$K19,EA$16)),IF(INDEX(Import.PLE,$K19,EA$16)&lt;=mediçao,CA19,0),0),PLE!$AA$28*CA19)</f>
        <v>0</v>
      </c>
      <c r="EB19" s="154">
        <f ca="1">IF($K19&lt;&gt;1,IF(ISNUMBER(INDEX(Import.PLE,$K19,EB$16)),IF(INDEX(Import.PLE,$K19,EB$16)&lt;=mediçao,CB19,0),0),PLE!$AA$28*CB19)</f>
        <v>0</v>
      </c>
      <c r="EC19" s="154">
        <f ca="1">IF($K19&lt;&gt;1,IF(ISNUMBER(INDEX(Import.PLE,$K19,EC$16)),IF(INDEX(Import.PLE,$K19,EC$16)&lt;=mediçao,CC19,0),0),PLE!$AA$28*CC19)</f>
        <v>0</v>
      </c>
      <c r="ED19" s="154">
        <f ca="1">IF($K19&lt;&gt;1,IF(ISNUMBER(INDEX(Import.PLE,$K19,ED$16)),IF(INDEX(Import.PLE,$K19,ED$16)&lt;=mediçao,CD19,0),0),PLE!$AA$28*CD19)</f>
        <v>0</v>
      </c>
      <c r="EE19" s="154">
        <f ca="1">IF($K19&lt;&gt;1,IF(ISNUMBER(INDEX(Import.PLE,$K19,EE$16)),IF(INDEX(Import.PLE,$K19,EE$16)&lt;=mediçao,CE19,0),0),PLE!$AA$28*CE19)</f>
        <v>0</v>
      </c>
      <c r="EF19" s="154">
        <f ca="1">IF($K19&lt;&gt;1,IF(ISNUMBER(INDEX(Import.PLE,$K19,EF$16)),IF(INDEX(Import.PLE,$K19,EF$16)&lt;=mediçao,CF19,0),0),PLE!$AA$28*CF19)</f>
        <v>0</v>
      </c>
      <c r="EG19" s="154">
        <f ca="1">IF($K19&lt;&gt;1,IF(ISNUMBER(INDEX(Import.PLE,$K19,EG$16)),IF(INDEX(Import.PLE,$K19,EG$16)&lt;=mediçao,CG19,0),0),PLE!$AA$28*CG19)</f>
        <v>0</v>
      </c>
      <c r="EH19" s="154">
        <f ca="1">IF($K19&lt;&gt;1,IF(ISNUMBER(INDEX(Import.PLE,$K19,EH$16)),IF(INDEX(Import.PLE,$K19,EH$16)&lt;=mediçao,CH19,0),0),PLE!$AA$28*CH19)</f>
        <v>0</v>
      </c>
      <c r="EI19" s="154">
        <f ca="1">IF($K19&lt;&gt;1,IF(ISNUMBER(INDEX(Import.PLE,$K19,EI$16)),IF(INDEX(Import.PLE,$K19,EI$16)&lt;=mediçao,CI19,0),0),PLE!$AA$28*CI19)</f>
        <v>0</v>
      </c>
      <c r="EJ19" s="154">
        <f ca="1">IF($K19&lt;&gt;1,IF(ISNUMBER(INDEX(Import.PLE,$K19,EJ$16)),IF(INDEX(Import.PLE,$K19,EJ$16)&lt;=mediçao,CJ19,0),0),PLE!$AA$28*CJ19)</f>
        <v>0</v>
      </c>
      <c r="EK19" s="154">
        <f ca="1">IF($K19&lt;&gt;1,IF(ISNUMBER(INDEX(Import.PLE,$K19,EK$16)),IF(INDEX(Import.PLE,$K19,EK$16)&lt;=mediçao,CK19,0),0),PLE!$AA$28*CK19)</f>
        <v>0</v>
      </c>
      <c r="EL19" s="154">
        <f ca="1">IF($K19&lt;&gt;1,IF(ISNUMBER(INDEX(Import.PLE,$K19,EL$16)),IF(INDEX(Import.PLE,$K19,EL$16)&lt;=mediçao,CL19,0),0),PLE!$AA$28*CL19)</f>
        <v>0</v>
      </c>
      <c r="EM19" s="154">
        <f ca="1">IF($K19&lt;&gt;1,IF(ISNUMBER(INDEX(Import.PLE,$K19,EM$16)),IF(INDEX(Import.PLE,$K19,EM$16)&lt;=mediçao,CM19,0),0),PLE!$AA$28*CM19)</f>
        <v>0</v>
      </c>
      <c r="EN19" s="154">
        <f ca="1">IF($K19&lt;&gt;1,IF(ISNUMBER(INDEX(Import.PLE,$K19,EN$16)),IF(INDEX(Import.PLE,$K19,EN$16)&lt;=mediçao,CN19,0),0),PLE!$AA$28*CN19)</f>
        <v>0</v>
      </c>
      <c r="EO19" s="154">
        <f ca="1">IF($K19&lt;&gt;1,IF(ISNUMBER(INDEX(Import.PLE,$K19,EO$16)),IF(INDEX(Import.PLE,$K19,EO$16)&lt;=mediçao,CO19,0),0),PLE!$AA$28*CO19)</f>
        <v>0</v>
      </c>
      <c r="EP19" s="154">
        <f ca="1">IF($K19&lt;&gt;1,IF(ISNUMBER(INDEX(Import.PLE,$K19,EP$16)),IF(INDEX(Import.PLE,$K19,EP$16)&lt;=mediçao,CP19,0),0),PLE!$AA$28*CP19)</f>
        <v>0</v>
      </c>
      <c r="EQ19" s="154">
        <f ca="1">IF($K19&lt;&gt;1,IF(ISNUMBER(INDEX(Import.PLE,$K19,EQ$16)),IF(INDEX(Import.PLE,$K19,EQ$16)&lt;=mediçao,CQ19,0),0),PLE!$AA$28*CQ19)</f>
        <v>0</v>
      </c>
      <c r="ER19" s="154">
        <f ca="1">IF($K19&lt;&gt;1,IF(ISNUMBER(INDEX(Import.PLE,$K19,ER$16)),IF(INDEX(Import.PLE,$K19,ER$16)&lt;=mediçao,CR19,0),0),PLE!$AA$28*CR19)</f>
        <v>0</v>
      </c>
      <c r="ES19" s="154">
        <f ca="1">IF($K19&lt;&gt;1,IF(ISNUMBER(INDEX(Import.PLE,$K19,ES$16)),IF(INDEX(Import.PLE,$K19,ES$16)&lt;=mediçao,CS19,0),0),PLE!$AA$28*CS19)</f>
        <v>0</v>
      </c>
      <c r="ET19" s="154">
        <f ca="1">IF($K19&lt;&gt;1,IF(ISNUMBER(INDEX(Import.PLE,$K19,ET$16)),IF(INDEX(Import.PLE,$K19,ET$16)&lt;=mediçao,CT19,0),0),PLE!$AA$28*CT19)</f>
        <v>0</v>
      </c>
      <c r="EU19" s="154">
        <f ca="1">IF($K19&lt;&gt;1,IF(ISNUMBER(INDEX(Import.PLE,$K19,EU$16)),IF(INDEX(Import.PLE,$K19,EU$16)&lt;=mediçao,CU19,0),0),PLE!$AA$28*CU19)</f>
        <v>0</v>
      </c>
      <c r="EV19" s="154">
        <f ca="1">IF($K19&lt;&gt;1,IF(ISNUMBER(INDEX(Import.PLE,$K19,EV$16)),IF(INDEX(Import.PLE,$K19,EV$16)&lt;=mediçao,CV19,0),0),PLE!$AA$28*CV19)</f>
        <v>0</v>
      </c>
      <c r="EW19" s="154">
        <f ca="1">IF($K19&lt;&gt;1,IF(ISNUMBER(INDEX(Import.PLE,$K19,EW$16)),IF(INDEX(Import.PLE,$K19,EW$16)&lt;=mediçao,CW19,0),0),PLE!$AA$28*CW19)</f>
        <v>0</v>
      </c>
      <c r="EX19" s="154">
        <f ca="1">IF($K19&lt;&gt;1,IF(ISNUMBER(INDEX(Import.PLE,$K19,EX$16)),IF(INDEX(Import.PLE,$K19,EX$16)&lt;=mediçao,CX19,0),0),PLE!$AA$28*CX19)</f>
        <v>0</v>
      </c>
      <c r="EY19" s="154">
        <f ca="1">IF($K19&lt;&gt;1,IF(ISNUMBER(INDEX(Import.PLE,$K19,EY$16)),IF(INDEX(Import.PLE,$K19,EY$16)&lt;=mediçao,CY19,0),0),PLE!$AA$28*CY19)</f>
        <v>0</v>
      </c>
      <c r="EZ19" s="154">
        <f ca="1">IF($K19&lt;&gt;1,IF(ISNUMBER(INDEX(Import.PLE,$K19,EZ$16)),IF(INDEX(Import.PLE,$K19,EZ$16)&lt;=mediçao,CZ19,0),0),PLE!$AA$28*CZ19)</f>
        <v>0</v>
      </c>
      <c r="FA19" s="154">
        <f ca="1">IF($K19&lt;&gt;1,IF(ISNUMBER(INDEX(Import.PLE,$K19,FA$16)),IF(INDEX(Import.PLE,$K19,FA$16)&lt;=mediçao,DA19,0),0),PLE!$AA$28*DA19)</f>
        <v>0</v>
      </c>
      <c r="FB19" s="154">
        <f ca="1">IF($K19&lt;&gt;1,IF(ISNUMBER(INDEX(Import.PLE,$K19,FB$16)),IF(INDEX(Import.PLE,$K19,FB$16)&lt;=mediçao,DB19,0),0),PLE!$AA$28*DB19)</f>
        <v>0</v>
      </c>
      <c r="FC19" s="154">
        <f ca="1">IF($K19&lt;&gt;1,IF(ISNUMBER(INDEX(Import.PLE,$K19,FC$16)),IF(INDEX(Import.PLE,$K19,FC$16)&lt;=mediçao,DC19,0),0),PLE!$AA$28*DC19)</f>
        <v>0</v>
      </c>
      <c r="FD19" s="154">
        <f ca="1">IF($K19&lt;&gt;1,IF(ISNUMBER(INDEX(Import.PLE,$K19,FD$16)),IF(INDEX(Import.PLE,$K19,FD$16)&lt;=mediçao,DD19,0),0),PLE!$AA$28*DD19)</f>
        <v>0</v>
      </c>
      <c r="FE19" s="154">
        <f ca="1">IF($K19&lt;&gt;1,IF(ISNUMBER(INDEX(Import.PLE,$K19,FE$16)),IF(INDEX(Import.PLE,$K19,FE$16)&lt;=mediçao,DE19,0),0),PLE!$AA$28*DE19)</f>
        <v>0</v>
      </c>
      <c r="FF19" s="154">
        <f ca="1">IF($K19&lt;&gt;1,IF(ISNUMBER(INDEX(Import.PLE,$K19,FF$16)),IF(INDEX(Import.PLE,$K19,FF$16)&lt;=mediçao,DF19,0),0),PLE!$AA$28*DF19)</f>
        <v>0</v>
      </c>
      <c r="FG19" s="154">
        <f ca="1">IF($K19&lt;&gt;1,IF(ISNUMBER(INDEX(Import.PLE,$K19,FG$16)),IF(INDEX(Import.PLE,$K19,FG$16)&lt;=mediçao,DG19,0),0),PLE!$AA$28*DG19)</f>
        <v>0</v>
      </c>
      <c r="FH19" s="154">
        <f ca="1">IF($K19&lt;&gt;1,IF(ISNUMBER(INDEX(Import.PLE,$K19,FH$16)),IF(INDEX(Import.PLE,$K19,FH$16)&lt;=mediçao,DH19,0),0),PLE!$AA$28*DH19)</f>
        <v>0</v>
      </c>
      <c r="FI19" s="154">
        <f ca="1">IF($K19&lt;&gt;1,IF(ISNUMBER(INDEX(Import.PLE,$K19,FI$16)),IF(INDEX(Import.PLE,$K19,FI$16)&lt;=mediçao,DI19,0),0),PLE!$AA$28*DI19)</f>
        <v>0</v>
      </c>
      <c r="FJ19" s="154">
        <f ca="1">IF($K19&lt;&gt;1,IF(ISNUMBER(INDEX(Import.PLE,$K19,FJ$16)),IF(INDEX(Import.PLE,$K19,FJ$16)&lt;=mediçao,DJ19,0),0),PLE!$AA$28*DJ19)</f>
        <v>0</v>
      </c>
    </row>
    <row r="20" spans="2:166" s="113" customFormat="1" x14ac:dyDescent="0.25">
      <c r="B20" s="153">
        <f t="shared" ca="1" si="3"/>
        <v>3</v>
      </c>
      <c r="C20" s="108" t="str">
        <f t="shared" si="59"/>
        <v>Serviço</v>
      </c>
      <c r="D20" s="177" t="s">
        <v>193</v>
      </c>
      <c r="E20" s="178" t="s">
        <v>192</v>
      </c>
      <c r="F20" s="176" t="s">
        <v>194</v>
      </c>
      <c r="G20" s="214">
        <f t="shared" si="60"/>
        <v>1</v>
      </c>
      <c r="H20" s="215">
        <f t="shared" si="61"/>
        <v>10150.9</v>
      </c>
      <c r="I20" s="216">
        <v>10150.9</v>
      </c>
      <c r="J20" s="111"/>
      <c r="K20" s="209">
        <f>DADOS!A34</f>
        <v>1</v>
      </c>
      <c r="L20" s="208" t="str">
        <f ca="1">activatedados.form2</f>
        <v>1-Administração Local</v>
      </c>
      <c r="M20" s="112"/>
      <c r="N20" s="221">
        <v>1</v>
      </c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M20" s="154">
        <f t="shared" ca="1" si="62"/>
        <v>10150.9</v>
      </c>
      <c r="BN20" s="154">
        <f t="shared" ca="1" si="63"/>
        <v>0</v>
      </c>
      <c r="BO20" s="154">
        <f t="shared" ca="1" si="64"/>
        <v>0</v>
      </c>
      <c r="BP20" s="154">
        <f t="shared" ca="1" si="65"/>
        <v>0</v>
      </c>
      <c r="BQ20" s="154">
        <f t="shared" si="66"/>
        <v>0</v>
      </c>
      <c r="BR20" s="154">
        <f t="shared" si="67"/>
        <v>0</v>
      </c>
      <c r="BS20" s="154">
        <f t="shared" si="68"/>
        <v>0</v>
      </c>
      <c r="BT20" s="154">
        <f t="shared" si="69"/>
        <v>0</v>
      </c>
      <c r="BU20" s="154">
        <f t="shared" si="70"/>
        <v>0</v>
      </c>
      <c r="BV20" s="154">
        <f t="shared" si="71"/>
        <v>0</v>
      </c>
      <c r="BW20" s="154">
        <f t="shared" si="72"/>
        <v>0</v>
      </c>
      <c r="BX20" s="154">
        <f t="shared" si="73"/>
        <v>0</v>
      </c>
      <c r="BY20" s="154">
        <f t="shared" si="74"/>
        <v>0</v>
      </c>
      <c r="BZ20" s="154">
        <f t="shared" si="75"/>
        <v>0</v>
      </c>
      <c r="CA20" s="154">
        <f t="shared" si="76"/>
        <v>0</v>
      </c>
      <c r="CB20" s="154">
        <f t="shared" si="77"/>
        <v>0</v>
      </c>
      <c r="CC20" s="154">
        <f t="shared" si="78"/>
        <v>0</v>
      </c>
      <c r="CD20" s="154">
        <f t="shared" si="79"/>
        <v>0</v>
      </c>
      <c r="CE20" s="154">
        <f t="shared" si="80"/>
        <v>0</v>
      </c>
      <c r="CF20" s="154">
        <f t="shared" si="81"/>
        <v>0</v>
      </c>
      <c r="CG20" s="154">
        <f t="shared" si="82"/>
        <v>0</v>
      </c>
      <c r="CH20" s="154">
        <f t="shared" si="83"/>
        <v>0</v>
      </c>
      <c r="CI20" s="154">
        <f t="shared" si="84"/>
        <v>0</v>
      </c>
      <c r="CJ20" s="154">
        <f t="shared" si="85"/>
        <v>0</v>
      </c>
      <c r="CK20" s="154">
        <f t="shared" si="86"/>
        <v>0</v>
      </c>
      <c r="CL20" s="154">
        <f t="shared" si="87"/>
        <v>0</v>
      </c>
      <c r="CM20" s="154">
        <f t="shared" si="88"/>
        <v>0</v>
      </c>
      <c r="CN20" s="154">
        <f t="shared" si="89"/>
        <v>0</v>
      </c>
      <c r="CO20" s="154">
        <f t="shared" si="90"/>
        <v>0</v>
      </c>
      <c r="CP20" s="154">
        <f t="shared" si="91"/>
        <v>0</v>
      </c>
      <c r="CQ20" s="154">
        <f t="shared" si="92"/>
        <v>0</v>
      </c>
      <c r="CR20" s="154">
        <f t="shared" si="93"/>
        <v>0</v>
      </c>
      <c r="CS20" s="154">
        <f t="shared" si="94"/>
        <v>0</v>
      </c>
      <c r="CT20" s="154">
        <f t="shared" si="95"/>
        <v>0</v>
      </c>
      <c r="CU20" s="154">
        <f t="shared" si="96"/>
        <v>0</v>
      </c>
      <c r="CV20" s="154">
        <f t="shared" si="97"/>
        <v>0</v>
      </c>
      <c r="CW20" s="154">
        <f t="shared" si="98"/>
        <v>0</v>
      </c>
      <c r="CX20" s="154">
        <f t="shared" si="99"/>
        <v>0</v>
      </c>
      <c r="CY20" s="154">
        <f t="shared" si="100"/>
        <v>0</v>
      </c>
      <c r="CZ20" s="154">
        <f t="shared" si="101"/>
        <v>0</v>
      </c>
      <c r="DA20" s="154">
        <f t="shared" si="102"/>
        <v>0</v>
      </c>
      <c r="DB20" s="154">
        <f t="shared" si="103"/>
        <v>0</v>
      </c>
      <c r="DC20" s="154">
        <f t="shared" si="104"/>
        <v>0</v>
      </c>
      <c r="DD20" s="154">
        <f t="shared" si="105"/>
        <v>0</v>
      </c>
      <c r="DE20" s="154">
        <f t="shared" si="106"/>
        <v>0</v>
      </c>
      <c r="DF20" s="154">
        <f t="shared" si="107"/>
        <v>0</v>
      </c>
      <c r="DG20" s="154">
        <f t="shared" si="108"/>
        <v>0</v>
      </c>
      <c r="DH20" s="154">
        <f t="shared" si="109"/>
        <v>0</v>
      </c>
      <c r="DI20" s="154">
        <f t="shared" si="110"/>
        <v>0</v>
      </c>
      <c r="DJ20" s="154">
        <f t="shared" si="111"/>
        <v>0</v>
      </c>
      <c r="DK20" s="162" t="str">
        <f t="shared" si="112"/>
        <v>1</v>
      </c>
      <c r="DL20" s="162">
        <f t="shared" ca="1" si="113"/>
        <v>0</v>
      </c>
      <c r="DM20" s="154">
        <f ca="1">IF($K20&lt;&gt;1,IF(ISNUMBER(INDEX(Import.PLE,$K20,DM$16)),IF(INDEX(Import.PLE,$K20,DM$16)&lt;=mediçao,BM20,0),0),PLE!$AA$28*BM20)</f>
        <v>0</v>
      </c>
      <c r="DN20" s="154">
        <f ca="1">IF($K20&lt;&gt;1,IF(ISNUMBER(INDEX(Import.PLE,$K20,DN$16)),IF(INDEX(Import.PLE,$K20,DN$16)&lt;=mediçao,BN20,0),0),PLE!$AA$28*BN20)</f>
        <v>0</v>
      </c>
      <c r="DO20" s="154">
        <f ca="1">IF($K20&lt;&gt;1,IF(ISNUMBER(INDEX(Import.PLE,$K20,DO$16)),IF(INDEX(Import.PLE,$K20,DO$16)&lt;=mediçao,BO20,0),0),PLE!$AA$28*BO20)</f>
        <v>0</v>
      </c>
      <c r="DP20" s="154">
        <f ca="1">IF($K20&lt;&gt;1,IF(ISNUMBER(INDEX(Import.PLE,$K20,DP$16)),IF(INDEX(Import.PLE,$K20,DP$16)&lt;=mediçao,BP20,0),0),PLE!$AA$28*BP20)</f>
        <v>0</v>
      </c>
      <c r="DQ20" s="154">
        <f ca="1">IF($K20&lt;&gt;1,IF(ISNUMBER(INDEX(Import.PLE,$K20,DQ$16)),IF(INDEX(Import.PLE,$K20,DQ$16)&lt;=mediçao,BQ20,0),0),PLE!$AA$28*BQ20)</f>
        <v>0</v>
      </c>
      <c r="DR20" s="154">
        <f ca="1">IF($K20&lt;&gt;1,IF(ISNUMBER(INDEX(Import.PLE,$K20,DR$16)),IF(INDEX(Import.PLE,$K20,DR$16)&lt;=mediçao,BR20,0),0),PLE!$AA$28*BR20)</f>
        <v>0</v>
      </c>
      <c r="DS20" s="154">
        <f ca="1">IF($K20&lt;&gt;1,IF(ISNUMBER(INDEX(Import.PLE,$K20,DS$16)),IF(INDEX(Import.PLE,$K20,DS$16)&lt;=mediçao,BS20,0),0),PLE!$AA$28*BS20)</f>
        <v>0</v>
      </c>
      <c r="DT20" s="154">
        <f ca="1">IF($K20&lt;&gt;1,IF(ISNUMBER(INDEX(Import.PLE,$K20,DT$16)),IF(INDEX(Import.PLE,$K20,DT$16)&lt;=mediçao,BT20,0),0),PLE!$AA$28*BT20)</f>
        <v>0</v>
      </c>
      <c r="DU20" s="154">
        <f ca="1">IF($K20&lt;&gt;1,IF(ISNUMBER(INDEX(Import.PLE,$K20,DU$16)),IF(INDEX(Import.PLE,$K20,DU$16)&lt;=mediçao,BU20,0),0),PLE!$AA$28*BU20)</f>
        <v>0</v>
      </c>
      <c r="DV20" s="154">
        <f ca="1">IF($K20&lt;&gt;1,IF(ISNUMBER(INDEX(Import.PLE,$K20,DV$16)),IF(INDEX(Import.PLE,$K20,DV$16)&lt;=mediçao,BV20,0),0),PLE!$AA$28*BV20)</f>
        <v>0</v>
      </c>
      <c r="DW20" s="154">
        <f ca="1">IF($K20&lt;&gt;1,IF(ISNUMBER(INDEX(Import.PLE,$K20,DW$16)),IF(INDEX(Import.PLE,$K20,DW$16)&lt;=mediçao,BW20,0),0),PLE!$AA$28*BW20)</f>
        <v>0</v>
      </c>
      <c r="DX20" s="154">
        <f ca="1">IF($K20&lt;&gt;1,IF(ISNUMBER(INDEX(Import.PLE,$K20,DX$16)),IF(INDEX(Import.PLE,$K20,DX$16)&lt;=mediçao,BX20,0),0),PLE!$AA$28*BX20)</f>
        <v>0</v>
      </c>
      <c r="DY20" s="154">
        <f ca="1">IF($K20&lt;&gt;1,IF(ISNUMBER(INDEX(Import.PLE,$K20,DY$16)),IF(INDEX(Import.PLE,$K20,DY$16)&lt;=mediçao,BY20,0),0),PLE!$AA$28*BY20)</f>
        <v>0</v>
      </c>
      <c r="DZ20" s="154">
        <f ca="1">IF($K20&lt;&gt;1,IF(ISNUMBER(INDEX(Import.PLE,$K20,DZ$16)),IF(INDEX(Import.PLE,$K20,DZ$16)&lt;=mediçao,BZ20,0),0),PLE!$AA$28*BZ20)</f>
        <v>0</v>
      </c>
      <c r="EA20" s="154">
        <f ca="1">IF($K20&lt;&gt;1,IF(ISNUMBER(INDEX(Import.PLE,$K20,EA$16)),IF(INDEX(Import.PLE,$K20,EA$16)&lt;=mediçao,CA20,0),0),PLE!$AA$28*CA20)</f>
        <v>0</v>
      </c>
      <c r="EB20" s="154">
        <f ca="1">IF($K20&lt;&gt;1,IF(ISNUMBER(INDEX(Import.PLE,$K20,EB$16)),IF(INDEX(Import.PLE,$K20,EB$16)&lt;=mediçao,CB20,0),0),PLE!$AA$28*CB20)</f>
        <v>0</v>
      </c>
      <c r="EC20" s="154">
        <f ca="1">IF($K20&lt;&gt;1,IF(ISNUMBER(INDEX(Import.PLE,$K20,EC$16)),IF(INDEX(Import.PLE,$K20,EC$16)&lt;=mediçao,CC20,0),0),PLE!$AA$28*CC20)</f>
        <v>0</v>
      </c>
      <c r="ED20" s="154">
        <f ca="1">IF($K20&lt;&gt;1,IF(ISNUMBER(INDEX(Import.PLE,$K20,ED$16)),IF(INDEX(Import.PLE,$K20,ED$16)&lt;=mediçao,CD20,0),0),PLE!$AA$28*CD20)</f>
        <v>0</v>
      </c>
      <c r="EE20" s="154">
        <f ca="1">IF($K20&lt;&gt;1,IF(ISNUMBER(INDEX(Import.PLE,$K20,EE$16)),IF(INDEX(Import.PLE,$K20,EE$16)&lt;=mediçao,CE20,0),0),PLE!$AA$28*CE20)</f>
        <v>0</v>
      </c>
      <c r="EF20" s="154">
        <f ca="1">IF($K20&lt;&gt;1,IF(ISNUMBER(INDEX(Import.PLE,$K20,EF$16)),IF(INDEX(Import.PLE,$K20,EF$16)&lt;=mediçao,CF20,0),0),PLE!$AA$28*CF20)</f>
        <v>0</v>
      </c>
      <c r="EG20" s="154">
        <f ca="1">IF($K20&lt;&gt;1,IF(ISNUMBER(INDEX(Import.PLE,$K20,EG$16)),IF(INDEX(Import.PLE,$K20,EG$16)&lt;=mediçao,CG20,0),0),PLE!$AA$28*CG20)</f>
        <v>0</v>
      </c>
      <c r="EH20" s="154">
        <f ca="1">IF($K20&lt;&gt;1,IF(ISNUMBER(INDEX(Import.PLE,$K20,EH$16)),IF(INDEX(Import.PLE,$K20,EH$16)&lt;=mediçao,CH20,0),0),PLE!$AA$28*CH20)</f>
        <v>0</v>
      </c>
      <c r="EI20" s="154">
        <f ca="1">IF($K20&lt;&gt;1,IF(ISNUMBER(INDEX(Import.PLE,$K20,EI$16)),IF(INDEX(Import.PLE,$K20,EI$16)&lt;=mediçao,CI20,0),0),PLE!$AA$28*CI20)</f>
        <v>0</v>
      </c>
      <c r="EJ20" s="154">
        <f ca="1">IF($K20&lt;&gt;1,IF(ISNUMBER(INDEX(Import.PLE,$K20,EJ$16)),IF(INDEX(Import.PLE,$K20,EJ$16)&lt;=mediçao,CJ20,0),0),PLE!$AA$28*CJ20)</f>
        <v>0</v>
      </c>
      <c r="EK20" s="154">
        <f ca="1">IF($K20&lt;&gt;1,IF(ISNUMBER(INDEX(Import.PLE,$K20,EK$16)),IF(INDEX(Import.PLE,$K20,EK$16)&lt;=mediçao,CK20,0),0),PLE!$AA$28*CK20)</f>
        <v>0</v>
      </c>
      <c r="EL20" s="154">
        <f ca="1">IF($K20&lt;&gt;1,IF(ISNUMBER(INDEX(Import.PLE,$K20,EL$16)),IF(INDEX(Import.PLE,$K20,EL$16)&lt;=mediçao,CL20,0),0),PLE!$AA$28*CL20)</f>
        <v>0</v>
      </c>
      <c r="EM20" s="154">
        <f ca="1">IF($K20&lt;&gt;1,IF(ISNUMBER(INDEX(Import.PLE,$K20,EM$16)),IF(INDEX(Import.PLE,$K20,EM$16)&lt;=mediçao,CM20,0),0),PLE!$AA$28*CM20)</f>
        <v>0</v>
      </c>
      <c r="EN20" s="154">
        <f ca="1">IF($K20&lt;&gt;1,IF(ISNUMBER(INDEX(Import.PLE,$K20,EN$16)),IF(INDEX(Import.PLE,$K20,EN$16)&lt;=mediçao,CN20,0),0),PLE!$AA$28*CN20)</f>
        <v>0</v>
      </c>
      <c r="EO20" s="154">
        <f ca="1">IF($K20&lt;&gt;1,IF(ISNUMBER(INDEX(Import.PLE,$K20,EO$16)),IF(INDEX(Import.PLE,$K20,EO$16)&lt;=mediçao,CO20,0),0),PLE!$AA$28*CO20)</f>
        <v>0</v>
      </c>
      <c r="EP20" s="154">
        <f ca="1">IF($K20&lt;&gt;1,IF(ISNUMBER(INDEX(Import.PLE,$K20,EP$16)),IF(INDEX(Import.PLE,$K20,EP$16)&lt;=mediçao,CP20,0),0),PLE!$AA$28*CP20)</f>
        <v>0</v>
      </c>
      <c r="EQ20" s="154">
        <f ca="1">IF($K20&lt;&gt;1,IF(ISNUMBER(INDEX(Import.PLE,$K20,EQ$16)),IF(INDEX(Import.PLE,$K20,EQ$16)&lt;=mediçao,CQ20,0),0),PLE!$AA$28*CQ20)</f>
        <v>0</v>
      </c>
      <c r="ER20" s="154">
        <f ca="1">IF($K20&lt;&gt;1,IF(ISNUMBER(INDEX(Import.PLE,$K20,ER$16)),IF(INDEX(Import.PLE,$K20,ER$16)&lt;=mediçao,CR20,0),0),PLE!$AA$28*CR20)</f>
        <v>0</v>
      </c>
      <c r="ES20" s="154">
        <f ca="1">IF($K20&lt;&gt;1,IF(ISNUMBER(INDEX(Import.PLE,$K20,ES$16)),IF(INDEX(Import.PLE,$K20,ES$16)&lt;=mediçao,CS20,0),0),PLE!$AA$28*CS20)</f>
        <v>0</v>
      </c>
      <c r="ET20" s="154">
        <f ca="1">IF($K20&lt;&gt;1,IF(ISNUMBER(INDEX(Import.PLE,$K20,ET$16)),IF(INDEX(Import.PLE,$K20,ET$16)&lt;=mediçao,CT20,0),0),PLE!$AA$28*CT20)</f>
        <v>0</v>
      </c>
      <c r="EU20" s="154">
        <f ca="1">IF($K20&lt;&gt;1,IF(ISNUMBER(INDEX(Import.PLE,$K20,EU$16)),IF(INDEX(Import.PLE,$K20,EU$16)&lt;=mediçao,CU20,0),0),PLE!$AA$28*CU20)</f>
        <v>0</v>
      </c>
      <c r="EV20" s="154">
        <f ca="1">IF($K20&lt;&gt;1,IF(ISNUMBER(INDEX(Import.PLE,$K20,EV$16)),IF(INDEX(Import.PLE,$K20,EV$16)&lt;=mediçao,CV20,0),0),PLE!$AA$28*CV20)</f>
        <v>0</v>
      </c>
      <c r="EW20" s="154">
        <f ca="1">IF($K20&lt;&gt;1,IF(ISNUMBER(INDEX(Import.PLE,$K20,EW$16)),IF(INDEX(Import.PLE,$K20,EW$16)&lt;=mediçao,CW20,0),0),PLE!$AA$28*CW20)</f>
        <v>0</v>
      </c>
      <c r="EX20" s="154">
        <f ca="1">IF($K20&lt;&gt;1,IF(ISNUMBER(INDEX(Import.PLE,$K20,EX$16)),IF(INDEX(Import.PLE,$K20,EX$16)&lt;=mediçao,CX20,0),0),PLE!$AA$28*CX20)</f>
        <v>0</v>
      </c>
      <c r="EY20" s="154">
        <f ca="1">IF($K20&lt;&gt;1,IF(ISNUMBER(INDEX(Import.PLE,$K20,EY$16)),IF(INDEX(Import.PLE,$K20,EY$16)&lt;=mediçao,CY20,0),0),PLE!$AA$28*CY20)</f>
        <v>0</v>
      </c>
      <c r="EZ20" s="154">
        <f ca="1">IF($K20&lt;&gt;1,IF(ISNUMBER(INDEX(Import.PLE,$K20,EZ$16)),IF(INDEX(Import.PLE,$K20,EZ$16)&lt;=mediçao,CZ20,0),0),PLE!$AA$28*CZ20)</f>
        <v>0</v>
      </c>
      <c r="FA20" s="154">
        <f ca="1">IF($K20&lt;&gt;1,IF(ISNUMBER(INDEX(Import.PLE,$K20,FA$16)),IF(INDEX(Import.PLE,$K20,FA$16)&lt;=mediçao,DA20,0),0),PLE!$AA$28*DA20)</f>
        <v>0</v>
      </c>
      <c r="FB20" s="154">
        <f ca="1">IF($K20&lt;&gt;1,IF(ISNUMBER(INDEX(Import.PLE,$K20,FB$16)),IF(INDEX(Import.PLE,$K20,FB$16)&lt;=mediçao,DB20,0),0),PLE!$AA$28*DB20)</f>
        <v>0</v>
      </c>
      <c r="FC20" s="154">
        <f ca="1">IF($K20&lt;&gt;1,IF(ISNUMBER(INDEX(Import.PLE,$K20,FC$16)),IF(INDEX(Import.PLE,$K20,FC$16)&lt;=mediçao,DC20,0),0),PLE!$AA$28*DC20)</f>
        <v>0</v>
      </c>
      <c r="FD20" s="154">
        <f ca="1">IF($K20&lt;&gt;1,IF(ISNUMBER(INDEX(Import.PLE,$K20,FD$16)),IF(INDEX(Import.PLE,$K20,FD$16)&lt;=mediçao,DD20,0),0),PLE!$AA$28*DD20)</f>
        <v>0</v>
      </c>
      <c r="FE20" s="154">
        <f ca="1">IF($K20&lt;&gt;1,IF(ISNUMBER(INDEX(Import.PLE,$K20,FE$16)),IF(INDEX(Import.PLE,$K20,FE$16)&lt;=mediçao,DE20,0),0),PLE!$AA$28*DE20)</f>
        <v>0</v>
      </c>
      <c r="FF20" s="154">
        <f ca="1">IF($K20&lt;&gt;1,IF(ISNUMBER(INDEX(Import.PLE,$K20,FF$16)),IF(INDEX(Import.PLE,$K20,FF$16)&lt;=mediçao,DF20,0),0),PLE!$AA$28*DF20)</f>
        <v>0</v>
      </c>
      <c r="FG20" s="154">
        <f ca="1">IF($K20&lt;&gt;1,IF(ISNUMBER(INDEX(Import.PLE,$K20,FG$16)),IF(INDEX(Import.PLE,$K20,FG$16)&lt;=mediçao,DG20,0),0),PLE!$AA$28*DG20)</f>
        <v>0</v>
      </c>
      <c r="FH20" s="154">
        <f ca="1">IF($K20&lt;&gt;1,IF(ISNUMBER(INDEX(Import.PLE,$K20,FH$16)),IF(INDEX(Import.PLE,$K20,FH$16)&lt;=mediçao,DH20,0),0),PLE!$AA$28*DH20)</f>
        <v>0</v>
      </c>
      <c r="FI20" s="154">
        <f ca="1">IF($K20&lt;&gt;1,IF(ISNUMBER(INDEX(Import.PLE,$K20,FI$16)),IF(INDEX(Import.PLE,$K20,FI$16)&lt;=mediçao,DI20,0),0),PLE!$AA$28*DI20)</f>
        <v>0</v>
      </c>
      <c r="FJ20" s="154">
        <f ca="1">IF($K20&lt;&gt;1,IF(ISNUMBER(INDEX(Import.PLE,$K20,FJ$16)),IF(INDEX(Import.PLE,$K20,FJ$16)&lt;=mediçao,DJ20,0),0),PLE!$AA$28*DJ20)</f>
        <v>0</v>
      </c>
    </row>
    <row r="21" spans="2:166" s="113" customFormat="1" x14ac:dyDescent="0.25">
      <c r="B21" s="153">
        <f t="shared" ca="1" si="3"/>
        <v>4</v>
      </c>
      <c r="C21" s="108" t="str">
        <f t="shared" si="59"/>
        <v>Nível</v>
      </c>
      <c r="D21" s="177" t="s">
        <v>174</v>
      </c>
      <c r="E21" s="178" t="s">
        <v>161</v>
      </c>
      <c r="F21" s="176"/>
      <c r="G21" s="214" t="str">
        <f t="shared" si="60"/>
        <v/>
      </c>
      <c r="H21" s="215" t="str">
        <f t="shared" si="61"/>
        <v/>
      </c>
      <c r="I21" s="216"/>
      <c r="J21" s="111"/>
      <c r="K21" s="209"/>
      <c r="L21" s="208" t="str">
        <f>activatedados.form2</f>
        <v/>
      </c>
      <c r="M21" s="112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M21" s="154">
        <f t="shared" si="62"/>
        <v>0</v>
      </c>
      <c r="BN21" s="154">
        <f t="shared" si="63"/>
        <v>0</v>
      </c>
      <c r="BO21" s="154">
        <f t="shared" si="64"/>
        <v>0</v>
      </c>
      <c r="BP21" s="154">
        <f t="shared" si="65"/>
        <v>0</v>
      </c>
      <c r="BQ21" s="154">
        <f t="shared" si="66"/>
        <v>0</v>
      </c>
      <c r="BR21" s="154">
        <f t="shared" si="67"/>
        <v>0</v>
      </c>
      <c r="BS21" s="154">
        <f t="shared" si="68"/>
        <v>0</v>
      </c>
      <c r="BT21" s="154">
        <f t="shared" si="69"/>
        <v>0</v>
      </c>
      <c r="BU21" s="154">
        <f t="shared" si="70"/>
        <v>0</v>
      </c>
      <c r="BV21" s="154">
        <f t="shared" si="71"/>
        <v>0</v>
      </c>
      <c r="BW21" s="154">
        <f t="shared" si="72"/>
        <v>0</v>
      </c>
      <c r="BX21" s="154">
        <f t="shared" si="73"/>
        <v>0</v>
      </c>
      <c r="BY21" s="154">
        <f t="shared" si="74"/>
        <v>0</v>
      </c>
      <c r="BZ21" s="154">
        <f t="shared" si="75"/>
        <v>0</v>
      </c>
      <c r="CA21" s="154">
        <f t="shared" si="76"/>
        <v>0</v>
      </c>
      <c r="CB21" s="154">
        <f t="shared" si="77"/>
        <v>0</v>
      </c>
      <c r="CC21" s="154">
        <f t="shared" si="78"/>
        <v>0</v>
      </c>
      <c r="CD21" s="154">
        <f t="shared" si="79"/>
        <v>0</v>
      </c>
      <c r="CE21" s="154">
        <f t="shared" si="80"/>
        <v>0</v>
      </c>
      <c r="CF21" s="154">
        <f t="shared" si="81"/>
        <v>0</v>
      </c>
      <c r="CG21" s="154">
        <f t="shared" si="82"/>
        <v>0</v>
      </c>
      <c r="CH21" s="154">
        <f t="shared" si="83"/>
        <v>0</v>
      </c>
      <c r="CI21" s="154">
        <f t="shared" si="84"/>
        <v>0</v>
      </c>
      <c r="CJ21" s="154">
        <f t="shared" si="85"/>
        <v>0</v>
      </c>
      <c r="CK21" s="154">
        <f t="shared" si="86"/>
        <v>0</v>
      </c>
      <c r="CL21" s="154">
        <f t="shared" si="87"/>
        <v>0</v>
      </c>
      <c r="CM21" s="154">
        <f t="shared" si="88"/>
        <v>0</v>
      </c>
      <c r="CN21" s="154">
        <f t="shared" si="89"/>
        <v>0</v>
      </c>
      <c r="CO21" s="154">
        <f t="shared" si="90"/>
        <v>0</v>
      </c>
      <c r="CP21" s="154">
        <f t="shared" si="91"/>
        <v>0</v>
      </c>
      <c r="CQ21" s="154">
        <f t="shared" si="92"/>
        <v>0</v>
      </c>
      <c r="CR21" s="154">
        <f t="shared" si="93"/>
        <v>0</v>
      </c>
      <c r="CS21" s="154">
        <f t="shared" si="94"/>
        <v>0</v>
      </c>
      <c r="CT21" s="154">
        <f t="shared" si="95"/>
        <v>0</v>
      </c>
      <c r="CU21" s="154">
        <f t="shared" si="96"/>
        <v>0</v>
      </c>
      <c r="CV21" s="154">
        <f t="shared" si="97"/>
        <v>0</v>
      </c>
      <c r="CW21" s="154">
        <f t="shared" si="98"/>
        <v>0</v>
      </c>
      <c r="CX21" s="154">
        <f t="shared" si="99"/>
        <v>0</v>
      </c>
      <c r="CY21" s="154">
        <f t="shared" si="100"/>
        <v>0</v>
      </c>
      <c r="CZ21" s="154">
        <f t="shared" si="101"/>
        <v>0</v>
      </c>
      <c r="DA21" s="154">
        <f t="shared" si="102"/>
        <v>0</v>
      </c>
      <c r="DB21" s="154">
        <f t="shared" si="103"/>
        <v>0</v>
      </c>
      <c r="DC21" s="154">
        <f t="shared" si="104"/>
        <v>0</v>
      </c>
      <c r="DD21" s="154">
        <f t="shared" si="105"/>
        <v>0</v>
      </c>
      <c r="DE21" s="154">
        <f t="shared" si="106"/>
        <v>0</v>
      </c>
      <c r="DF21" s="154">
        <f t="shared" si="107"/>
        <v>0</v>
      </c>
      <c r="DG21" s="154">
        <f t="shared" si="108"/>
        <v>0</v>
      </c>
      <c r="DH21" s="154">
        <f t="shared" si="109"/>
        <v>0</v>
      </c>
      <c r="DI21" s="154">
        <f t="shared" si="110"/>
        <v>0</v>
      </c>
      <c r="DJ21" s="154">
        <f t="shared" si="111"/>
        <v>0</v>
      </c>
      <c r="DK21" s="162" t="str">
        <f t="shared" si="112"/>
        <v>2</v>
      </c>
      <c r="DL21" s="162">
        <f t="shared" ca="1" si="113"/>
        <v>0</v>
      </c>
      <c r="DM21" s="154">
        <f ca="1">IF($K21&lt;&gt;1,IF(ISNUMBER(INDEX(Import.PLE,$K21,DM$16)),IF(INDEX(Import.PLE,$K21,DM$16)&lt;=mediçao,BM21,0),0),PLE!$AA$28*BM21)</f>
        <v>0</v>
      </c>
      <c r="DN21" s="154">
        <f ca="1">IF($K21&lt;&gt;1,IF(ISNUMBER(INDEX(Import.PLE,$K21,DN$16)),IF(INDEX(Import.PLE,$K21,DN$16)&lt;=mediçao,BN21,0),0),PLE!$AA$28*BN21)</f>
        <v>0</v>
      </c>
      <c r="DO21" s="154">
        <f ca="1">IF($K21&lt;&gt;1,IF(ISNUMBER(INDEX(Import.PLE,$K21,DO$16)),IF(INDEX(Import.PLE,$K21,DO$16)&lt;=mediçao,BO21,0),0),PLE!$AA$28*BO21)</f>
        <v>0</v>
      </c>
      <c r="DP21" s="154">
        <f ca="1">IF($K21&lt;&gt;1,IF(ISNUMBER(INDEX(Import.PLE,$K21,DP$16)),IF(INDEX(Import.PLE,$K21,DP$16)&lt;=mediçao,BP21,0),0),PLE!$AA$28*BP21)</f>
        <v>0</v>
      </c>
      <c r="DQ21" s="154">
        <f ca="1">IF($K21&lt;&gt;1,IF(ISNUMBER(INDEX(Import.PLE,$K21,DQ$16)),IF(INDEX(Import.PLE,$K21,DQ$16)&lt;=mediçao,BQ21,0),0),PLE!$AA$28*BQ21)</f>
        <v>0</v>
      </c>
      <c r="DR21" s="154">
        <f ca="1">IF($K21&lt;&gt;1,IF(ISNUMBER(INDEX(Import.PLE,$K21,DR$16)),IF(INDEX(Import.PLE,$K21,DR$16)&lt;=mediçao,BR21,0),0),PLE!$AA$28*BR21)</f>
        <v>0</v>
      </c>
      <c r="DS21" s="154">
        <f ca="1">IF($K21&lt;&gt;1,IF(ISNUMBER(INDEX(Import.PLE,$K21,DS$16)),IF(INDEX(Import.PLE,$K21,DS$16)&lt;=mediçao,BS21,0),0),PLE!$AA$28*BS21)</f>
        <v>0</v>
      </c>
      <c r="DT21" s="154">
        <f ca="1">IF($K21&lt;&gt;1,IF(ISNUMBER(INDEX(Import.PLE,$K21,DT$16)),IF(INDEX(Import.PLE,$K21,DT$16)&lt;=mediçao,BT21,0),0),PLE!$AA$28*BT21)</f>
        <v>0</v>
      </c>
      <c r="DU21" s="154">
        <f ca="1">IF($K21&lt;&gt;1,IF(ISNUMBER(INDEX(Import.PLE,$K21,DU$16)),IF(INDEX(Import.PLE,$K21,DU$16)&lt;=mediçao,BU21,0),0),PLE!$AA$28*BU21)</f>
        <v>0</v>
      </c>
      <c r="DV21" s="154">
        <f ca="1">IF($K21&lt;&gt;1,IF(ISNUMBER(INDEX(Import.PLE,$K21,DV$16)),IF(INDEX(Import.PLE,$K21,DV$16)&lt;=mediçao,BV21,0),0),PLE!$AA$28*BV21)</f>
        <v>0</v>
      </c>
      <c r="DW21" s="154">
        <f ca="1">IF($K21&lt;&gt;1,IF(ISNUMBER(INDEX(Import.PLE,$K21,DW$16)),IF(INDEX(Import.PLE,$K21,DW$16)&lt;=mediçao,BW21,0),0),PLE!$AA$28*BW21)</f>
        <v>0</v>
      </c>
      <c r="DX21" s="154">
        <f ca="1">IF($K21&lt;&gt;1,IF(ISNUMBER(INDEX(Import.PLE,$K21,DX$16)),IF(INDEX(Import.PLE,$K21,DX$16)&lt;=mediçao,BX21,0),0),PLE!$AA$28*BX21)</f>
        <v>0</v>
      </c>
      <c r="DY21" s="154">
        <f ca="1">IF($K21&lt;&gt;1,IF(ISNUMBER(INDEX(Import.PLE,$K21,DY$16)),IF(INDEX(Import.PLE,$K21,DY$16)&lt;=mediçao,BY21,0),0),PLE!$AA$28*BY21)</f>
        <v>0</v>
      </c>
      <c r="DZ21" s="154">
        <f ca="1">IF($K21&lt;&gt;1,IF(ISNUMBER(INDEX(Import.PLE,$K21,DZ$16)),IF(INDEX(Import.PLE,$K21,DZ$16)&lt;=mediçao,BZ21,0),0),PLE!$AA$28*BZ21)</f>
        <v>0</v>
      </c>
      <c r="EA21" s="154">
        <f ca="1">IF($K21&lt;&gt;1,IF(ISNUMBER(INDEX(Import.PLE,$K21,EA$16)),IF(INDEX(Import.PLE,$K21,EA$16)&lt;=mediçao,CA21,0),0),PLE!$AA$28*CA21)</f>
        <v>0</v>
      </c>
      <c r="EB21" s="154">
        <f ca="1">IF($K21&lt;&gt;1,IF(ISNUMBER(INDEX(Import.PLE,$K21,EB$16)),IF(INDEX(Import.PLE,$K21,EB$16)&lt;=mediçao,CB21,0),0),PLE!$AA$28*CB21)</f>
        <v>0</v>
      </c>
      <c r="EC21" s="154">
        <f ca="1">IF($K21&lt;&gt;1,IF(ISNUMBER(INDEX(Import.PLE,$K21,EC$16)),IF(INDEX(Import.PLE,$K21,EC$16)&lt;=mediçao,CC21,0),0),PLE!$AA$28*CC21)</f>
        <v>0</v>
      </c>
      <c r="ED21" s="154">
        <f ca="1">IF($K21&lt;&gt;1,IF(ISNUMBER(INDEX(Import.PLE,$K21,ED$16)),IF(INDEX(Import.PLE,$K21,ED$16)&lt;=mediçao,CD21,0),0),PLE!$AA$28*CD21)</f>
        <v>0</v>
      </c>
      <c r="EE21" s="154">
        <f ca="1">IF($K21&lt;&gt;1,IF(ISNUMBER(INDEX(Import.PLE,$K21,EE$16)),IF(INDEX(Import.PLE,$K21,EE$16)&lt;=mediçao,CE21,0),0),PLE!$AA$28*CE21)</f>
        <v>0</v>
      </c>
      <c r="EF21" s="154">
        <f ca="1">IF($K21&lt;&gt;1,IF(ISNUMBER(INDEX(Import.PLE,$K21,EF$16)),IF(INDEX(Import.PLE,$K21,EF$16)&lt;=mediçao,CF21,0),0),PLE!$AA$28*CF21)</f>
        <v>0</v>
      </c>
      <c r="EG21" s="154">
        <f ca="1">IF($K21&lt;&gt;1,IF(ISNUMBER(INDEX(Import.PLE,$K21,EG$16)),IF(INDEX(Import.PLE,$K21,EG$16)&lt;=mediçao,CG21,0),0),PLE!$AA$28*CG21)</f>
        <v>0</v>
      </c>
      <c r="EH21" s="154">
        <f ca="1">IF($K21&lt;&gt;1,IF(ISNUMBER(INDEX(Import.PLE,$K21,EH$16)),IF(INDEX(Import.PLE,$K21,EH$16)&lt;=mediçao,CH21,0),0),PLE!$AA$28*CH21)</f>
        <v>0</v>
      </c>
      <c r="EI21" s="154">
        <f ca="1">IF($K21&lt;&gt;1,IF(ISNUMBER(INDEX(Import.PLE,$K21,EI$16)),IF(INDEX(Import.PLE,$K21,EI$16)&lt;=mediçao,CI21,0),0),PLE!$AA$28*CI21)</f>
        <v>0</v>
      </c>
      <c r="EJ21" s="154">
        <f ca="1">IF($K21&lt;&gt;1,IF(ISNUMBER(INDEX(Import.PLE,$K21,EJ$16)),IF(INDEX(Import.PLE,$K21,EJ$16)&lt;=mediçao,CJ21,0),0),PLE!$AA$28*CJ21)</f>
        <v>0</v>
      </c>
      <c r="EK21" s="154">
        <f ca="1">IF($K21&lt;&gt;1,IF(ISNUMBER(INDEX(Import.PLE,$K21,EK$16)),IF(INDEX(Import.PLE,$K21,EK$16)&lt;=mediçao,CK21,0),0),PLE!$AA$28*CK21)</f>
        <v>0</v>
      </c>
      <c r="EL21" s="154">
        <f ca="1">IF($K21&lt;&gt;1,IF(ISNUMBER(INDEX(Import.PLE,$K21,EL$16)),IF(INDEX(Import.PLE,$K21,EL$16)&lt;=mediçao,CL21,0),0),PLE!$AA$28*CL21)</f>
        <v>0</v>
      </c>
      <c r="EM21" s="154">
        <f ca="1">IF($K21&lt;&gt;1,IF(ISNUMBER(INDEX(Import.PLE,$K21,EM$16)),IF(INDEX(Import.PLE,$K21,EM$16)&lt;=mediçao,CM21,0),0),PLE!$AA$28*CM21)</f>
        <v>0</v>
      </c>
      <c r="EN21" s="154">
        <f ca="1">IF($K21&lt;&gt;1,IF(ISNUMBER(INDEX(Import.PLE,$K21,EN$16)),IF(INDEX(Import.PLE,$K21,EN$16)&lt;=mediçao,CN21,0),0),PLE!$AA$28*CN21)</f>
        <v>0</v>
      </c>
      <c r="EO21" s="154">
        <f ca="1">IF($K21&lt;&gt;1,IF(ISNUMBER(INDEX(Import.PLE,$K21,EO$16)),IF(INDEX(Import.PLE,$K21,EO$16)&lt;=mediçao,CO21,0),0),PLE!$AA$28*CO21)</f>
        <v>0</v>
      </c>
      <c r="EP21" s="154">
        <f ca="1">IF($K21&lt;&gt;1,IF(ISNUMBER(INDEX(Import.PLE,$K21,EP$16)),IF(INDEX(Import.PLE,$K21,EP$16)&lt;=mediçao,CP21,0),0),PLE!$AA$28*CP21)</f>
        <v>0</v>
      </c>
      <c r="EQ21" s="154">
        <f ca="1">IF($K21&lt;&gt;1,IF(ISNUMBER(INDEX(Import.PLE,$K21,EQ$16)),IF(INDEX(Import.PLE,$K21,EQ$16)&lt;=mediçao,CQ21,0),0),PLE!$AA$28*CQ21)</f>
        <v>0</v>
      </c>
      <c r="ER21" s="154">
        <f ca="1">IF($K21&lt;&gt;1,IF(ISNUMBER(INDEX(Import.PLE,$K21,ER$16)),IF(INDEX(Import.PLE,$K21,ER$16)&lt;=mediçao,CR21,0),0),PLE!$AA$28*CR21)</f>
        <v>0</v>
      </c>
      <c r="ES21" s="154">
        <f ca="1">IF($K21&lt;&gt;1,IF(ISNUMBER(INDEX(Import.PLE,$K21,ES$16)),IF(INDEX(Import.PLE,$K21,ES$16)&lt;=mediçao,CS21,0),0),PLE!$AA$28*CS21)</f>
        <v>0</v>
      </c>
      <c r="ET21" s="154">
        <f ca="1">IF($K21&lt;&gt;1,IF(ISNUMBER(INDEX(Import.PLE,$K21,ET$16)),IF(INDEX(Import.PLE,$K21,ET$16)&lt;=mediçao,CT21,0),0),PLE!$AA$28*CT21)</f>
        <v>0</v>
      </c>
      <c r="EU21" s="154">
        <f ca="1">IF($K21&lt;&gt;1,IF(ISNUMBER(INDEX(Import.PLE,$K21,EU$16)),IF(INDEX(Import.PLE,$K21,EU$16)&lt;=mediçao,CU21,0),0),PLE!$AA$28*CU21)</f>
        <v>0</v>
      </c>
      <c r="EV21" s="154">
        <f ca="1">IF($K21&lt;&gt;1,IF(ISNUMBER(INDEX(Import.PLE,$K21,EV$16)),IF(INDEX(Import.PLE,$K21,EV$16)&lt;=mediçao,CV21,0),0),PLE!$AA$28*CV21)</f>
        <v>0</v>
      </c>
      <c r="EW21" s="154">
        <f ca="1">IF($K21&lt;&gt;1,IF(ISNUMBER(INDEX(Import.PLE,$K21,EW$16)),IF(INDEX(Import.PLE,$K21,EW$16)&lt;=mediçao,CW21,0),0),PLE!$AA$28*CW21)</f>
        <v>0</v>
      </c>
      <c r="EX21" s="154">
        <f ca="1">IF($K21&lt;&gt;1,IF(ISNUMBER(INDEX(Import.PLE,$K21,EX$16)),IF(INDEX(Import.PLE,$K21,EX$16)&lt;=mediçao,CX21,0),0),PLE!$AA$28*CX21)</f>
        <v>0</v>
      </c>
      <c r="EY21" s="154">
        <f ca="1">IF($K21&lt;&gt;1,IF(ISNUMBER(INDEX(Import.PLE,$K21,EY$16)),IF(INDEX(Import.PLE,$K21,EY$16)&lt;=mediçao,CY21,0),0),PLE!$AA$28*CY21)</f>
        <v>0</v>
      </c>
      <c r="EZ21" s="154">
        <f ca="1">IF($K21&lt;&gt;1,IF(ISNUMBER(INDEX(Import.PLE,$K21,EZ$16)),IF(INDEX(Import.PLE,$K21,EZ$16)&lt;=mediçao,CZ21,0),0),PLE!$AA$28*CZ21)</f>
        <v>0</v>
      </c>
      <c r="FA21" s="154">
        <f ca="1">IF($K21&lt;&gt;1,IF(ISNUMBER(INDEX(Import.PLE,$K21,FA$16)),IF(INDEX(Import.PLE,$K21,FA$16)&lt;=mediçao,DA21,0),0),PLE!$AA$28*DA21)</f>
        <v>0</v>
      </c>
      <c r="FB21" s="154">
        <f ca="1">IF($K21&lt;&gt;1,IF(ISNUMBER(INDEX(Import.PLE,$K21,FB$16)),IF(INDEX(Import.PLE,$K21,FB$16)&lt;=mediçao,DB21,0),0),PLE!$AA$28*DB21)</f>
        <v>0</v>
      </c>
      <c r="FC21" s="154">
        <f ca="1">IF($K21&lt;&gt;1,IF(ISNUMBER(INDEX(Import.PLE,$K21,FC$16)),IF(INDEX(Import.PLE,$K21,FC$16)&lt;=mediçao,DC21,0),0),PLE!$AA$28*DC21)</f>
        <v>0</v>
      </c>
      <c r="FD21" s="154">
        <f ca="1">IF($K21&lt;&gt;1,IF(ISNUMBER(INDEX(Import.PLE,$K21,FD$16)),IF(INDEX(Import.PLE,$K21,FD$16)&lt;=mediçao,DD21,0),0),PLE!$AA$28*DD21)</f>
        <v>0</v>
      </c>
      <c r="FE21" s="154">
        <f ca="1">IF($K21&lt;&gt;1,IF(ISNUMBER(INDEX(Import.PLE,$K21,FE$16)),IF(INDEX(Import.PLE,$K21,FE$16)&lt;=mediçao,DE21,0),0),PLE!$AA$28*DE21)</f>
        <v>0</v>
      </c>
      <c r="FF21" s="154">
        <f ca="1">IF($K21&lt;&gt;1,IF(ISNUMBER(INDEX(Import.PLE,$K21,FF$16)),IF(INDEX(Import.PLE,$K21,FF$16)&lt;=mediçao,DF21,0),0),PLE!$AA$28*DF21)</f>
        <v>0</v>
      </c>
      <c r="FG21" s="154">
        <f ca="1">IF($K21&lt;&gt;1,IF(ISNUMBER(INDEX(Import.PLE,$K21,FG$16)),IF(INDEX(Import.PLE,$K21,FG$16)&lt;=mediçao,DG21,0),0),PLE!$AA$28*DG21)</f>
        <v>0</v>
      </c>
      <c r="FH21" s="154">
        <f ca="1">IF($K21&lt;&gt;1,IF(ISNUMBER(INDEX(Import.PLE,$K21,FH$16)),IF(INDEX(Import.PLE,$K21,FH$16)&lt;=mediçao,DH21,0),0),PLE!$AA$28*DH21)</f>
        <v>0</v>
      </c>
      <c r="FI21" s="154">
        <f ca="1">IF($K21&lt;&gt;1,IF(ISNUMBER(INDEX(Import.PLE,$K21,FI$16)),IF(INDEX(Import.PLE,$K21,FI$16)&lt;=mediçao,DI21,0),0),PLE!$AA$28*DI21)</f>
        <v>0</v>
      </c>
      <c r="FJ21" s="154">
        <f ca="1">IF($K21&lt;&gt;1,IF(ISNUMBER(INDEX(Import.PLE,$K21,FJ$16)),IF(INDEX(Import.PLE,$K21,FJ$16)&lt;=mediçao,DJ21,0),0),PLE!$AA$28*DJ21)</f>
        <v>0</v>
      </c>
    </row>
    <row r="22" spans="2:166" s="113" customFormat="1" ht="33.75" x14ac:dyDescent="0.25">
      <c r="B22" s="153">
        <f t="shared" ca="1" si="3"/>
        <v>5</v>
      </c>
      <c r="C22" s="108" t="str">
        <f t="shared" si="59"/>
        <v>Serviço</v>
      </c>
      <c r="D22" s="177" t="s">
        <v>175</v>
      </c>
      <c r="E22" s="178" t="s">
        <v>176</v>
      </c>
      <c r="F22" s="176" t="s">
        <v>177</v>
      </c>
      <c r="G22" s="214">
        <f t="shared" si="60"/>
        <v>15</v>
      </c>
      <c r="H22" s="215">
        <f t="shared" si="61"/>
        <v>589.6</v>
      </c>
      <c r="I22" s="216">
        <v>8844</v>
      </c>
      <c r="J22" s="111"/>
      <c r="K22" s="209">
        <f ca="1">DADOS!A35</f>
        <v>2</v>
      </c>
      <c r="L22" s="208" t="str">
        <f ca="1">activatedados.form2</f>
        <v>2-CANTEIRO DE OBRA</v>
      </c>
      <c r="M22" s="112"/>
      <c r="N22" s="221">
        <v>15</v>
      </c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M22" s="154">
        <f t="shared" ca="1" si="62"/>
        <v>8844</v>
      </c>
      <c r="BN22" s="154">
        <f t="shared" ca="1" si="63"/>
        <v>0</v>
      </c>
      <c r="BO22" s="154">
        <f t="shared" ca="1" si="64"/>
        <v>0</v>
      </c>
      <c r="BP22" s="154">
        <f t="shared" ca="1" si="65"/>
        <v>0</v>
      </c>
      <c r="BQ22" s="154">
        <f t="shared" si="66"/>
        <v>0</v>
      </c>
      <c r="BR22" s="154">
        <f t="shared" si="67"/>
        <v>0</v>
      </c>
      <c r="BS22" s="154">
        <f t="shared" si="68"/>
        <v>0</v>
      </c>
      <c r="BT22" s="154">
        <f t="shared" si="69"/>
        <v>0</v>
      </c>
      <c r="BU22" s="154">
        <f t="shared" si="70"/>
        <v>0</v>
      </c>
      <c r="BV22" s="154">
        <f t="shared" si="71"/>
        <v>0</v>
      </c>
      <c r="BW22" s="154">
        <f t="shared" si="72"/>
        <v>0</v>
      </c>
      <c r="BX22" s="154">
        <f t="shared" si="73"/>
        <v>0</v>
      </c>
      <c r="BY22" s="154">
        <f t="shared" si="74"/>
        <v>0</v>
      </c>
      <c r="BZ22" s="154">
        <f t="shared" si="75"/>
        <v>0</v>
      </c>
      <c r="CA22" s="154">
        <f t="shared" si="76"/>
        <v>0</v>
      </c>
      <c r="CB22" s="154">
        <f t="shared" si="77"/>
        <v>0</v>
      </c>
      <c r="CC22" s="154">
        <f t="shared" si="78"/>
        <v>0</v>
      </c>
      <c r="CD22" s="154">
        <f t="shared" si="79"/>
        <v>0</v>
      </c>
      <c r="CE22" s="154">
        <f t="shared" si="80"/>
        <v>0</v>
      </c>
      <c r="CF22" s="154">
        <f t="shared" si="81"/>
        <v>0</v>
      </c>
      <c r="CG22" s="154">
        <f t="shared" si="82"/>
        <v>0</v>
      </c>
      <c r="CH22" s="154">
        <f t="shared" si="83"/>
        <v>0</v>
      </c>
      <c r="CI22" s="154">
        <f t="shared" si="84"/>
        <v>0</v>
      </c>
      <c r="CJ22" s="154">
        <f t="shared" si="85"/>
        <v>0</v>
      </c>
      <c r="CK22" s="154">
        <f t="shared" si="86"/>
        <v>0</v>
      </c>
      <c r="CL22" s="154">
        <f t="shared" si="87"/>
        <v>0</v>
      </c>
      <c r="CM22" s="154">
        <f t="shared" si="88"/>
        <v>0</v>
      </c>
      <c r="CN22" s="154">
        <f t="shared" si="89"/>
        <v>0</v>
      </c>
      <c r="CO22" s="154">
        <f t="shared" si="90"/>
        <v>0</v>
      </c>
      <c r="CP22" s="154">
        <f t="shared" si="91"/>
        <v>0</v>
      </c>
      <c r="CQ22" s="154">
        <f t="shared" si="92"/>
        <v>0</v>
      </c>
      <c r="CR22" s="154">
        <f t="shared" si="93"/>
        <v>0</v>
      </c>
      <c r="CS22" s="154">
        <f t="shared" si="94"/>
        <v>0</v>
      </c>
      <c r="CT22" s="154">
        <f t="shared" si="95"/>
        <v>0</v>
      </c>
      <c r="CU22" s="154">
        <f t="shared" si="96"/>
        <v>0</v>
      </c>
      <c r="CV22" s="154">
        <f t="shared" si="97"/>
        <v>0</v>
      </c>
      <c r="CW22" s="154">
        <f t="shared" si="98"/>
        <v>0</v>
      </c>
      <c r="CX22" s="154">
        <f t="shared" si="99"/>
        <v>0</v>
      </c>
      <c r="CY22" s="154">
        <f t="shared" si="100"/>
        <v>0</v>
      </c>
      <c r="CZ22" s="154">
        <f t="shared" si="101"/>
        <v>0</v>
      </c>
      <c r="DA22" s="154">
        <f t="shared" si="102"/>
        <v>0</v>
      </c>
      <c r="DB22" s="154">
        <f t="shared" si="103"/>
        <v>0</v>
      </c>
      <c r="DC22" s="154">
        <f t="shared" si="104"/>
        <v>0</v>
      </c>
      <c r="DD22" s="154">
        <f t="shared" si="105"/>
        <v>0</v>
      </c>
      <c r="DE22" s="154">
        <f t="shared" si="106"/>
        <v>0</v>
      </c>
      <c r="DF22" s="154">
        <f t="shared" si="107"/>
        <v>0</v>
      </c>
      <c r="DG22" s="154">
        <f t="shared" si="108"/>
        <v>0</v>
      </c>
      <c r="DH22" s="154">
        <f t="shared" si="109"/>
        <v>0</v>
      </c>
      <c r="DI22" s="154">
        <f t="shared" si="110"/>
        <v>0</v>
      </c>
      <c r="DJ22" s="154">
        <f t="shared" si="111"/>
        <v>0</v>
      </c>
      <c r="DK22" s="162" t="str">
        <f t="shared" si="112"/>
        <v>2</v>
      </c>
      <c r="DL22" s="162">
        <f t="shared" ca="1" si="113"/>
        <v>0</v>
      </c>
      <c r="DM22" s="154">
        <f ca="1">IF($K22&lt;&gt;1,IF(ISNUMBER(INDEX(Import.PLE,$K22,DM$16)),IF(INDEX(Import.PLE,$K22,DM$16)&lt;=mediçao,BM22,0),0),PLE!$AA$28*BM22)</f>
        <v>0</v>
      </c>
      <c r="DN22" s="154">
        <f ca="1">IF($K22&lt;&gt;1,IF(ISNUMBER(INDEX(Import.PLE,$K22,DN$16)),IF(INDEX(Import.PLE,$K22,DN$16)&lt;=mediçao,BN22,0),0),PLE!$AA$28*BN22)</f>
        <v>0</v>
      </c>
      <c r="DO22" s="154">
        <f ca="1">IF($K22&lt;&gt;1,IF(ISNUMBER(INDEX(Import.PLE,$K22,DO$16)),IF(INDEX(Import.PLE,$K22,DO$16)&lt;=mediçao,BO22,0),0),PLE!$AA$28*BO22)</f>
        <v>0</v>
      </c>
      <c r="DP22" s="154">
        <f ca="1">IF($K22&lt;&gt;1,IF(ISNUMBER(INDEX(Import.PLE,$K22,DP$16)),IF(INDEX(Import.PLE,$K22,DP$16)&lt;=mediçao,BP22,0),0),PLE!$AA$28*BP22)</f>
        <v>0</v>
      </c>
      <c r="DQ22" s="154">
        <f ca="1">IF($K22&lt;&gt;1,IF(ISNUMBER(INDEX(Import.PLE,$K22,DQ$16)),IF(INDEX(Import.PLE,$K22,DQ$16)&lt;=mediçao,BQ22,0),0),PLE!$AA$28*BQ22)</f>
        <v>0</v>
      </c>
      <c r="DR22" s="154">
        <f ca="1">IF($K22&lt;&gt;1,IF(ISNUMBER(INDEX(Import.PLE,$K22,DR$16)),IF(INDEX(Import.PLE,$K22,DR$16)&lt;=mediçao,BR22,0),0),PLE!$AA$28*BR22)</f>
        <v>0</v>
      </c>
      <c r="DS22" s="154">
        <f ca="1">IF($K22&lt;&gt;1,IF(ISNUMBER(INDEX(Import.PLE,$K22,DS$16)),IF(INDEX(Import.PLE,$K22,DS$16)&lt;=mediçao,BS22,0),0),PLE!$AA$28*BS22)</f>
        <v>0</v>
      </c>
      <c r="DT22" s="154">
        <f ca="1">IF($K22&lt;&gt;1,IF(ISNUMBER(INDEX(Import.PLE,$K22,DT$16)),IF(INDEX(Import.PLE,$K22,DT$16)&lt;=mediçao,BT22,0),0),PLE!$AA$28*BT22)</f>
        <v>0</v>
      </c>
      <c r="DU22" s="154">
        <f ca="1">IF($K22&lt;&gt;1,IF(ISNUMBER(INDEX(Import.PLE,$K22,DU$16)),IF(INDEX(Import.PLE,$K22,DU$16)&lt;=mediçao,BU22,0),0),PLE!$AA$28*BU22)</f>
        <v>0</v>
      </c>
      <c r="DV22" s="154">
        <f ca="1">IF($K22&lt;&gt;1,IF(ISNUMBER(INDEX(Import.PLE,$K22,DV$16)),IF(INDEX(Import.PLE,$K22,DV$16)&lt;=mediçao,BV22,0),0),PLE!$AA$28*BV22)</f>
        <v>0</v>
      </c>
      <c r="DW22" s="154">
        <f ca="1">IF($K22&lt;&gt;1,IF(ISNUMBER(INDEX(Import.PLE,$K22,DW$16)),IF(INDEX(Import.PLE,$K22,DW$16)&lt;=mediçao,BW22,0),0),PLE!$AA$28*BW22)</f>
        <v>0</v>
      </c>
      <c r="DX22" s="154">
        <f ca="1">IF($K22&lt;&gt;1,IF(ISNUMBER(INDEX(Import.PLE,$K22,DX$16)),IF(INDEX(Import.PLE,$K22,DX$16)&lt;=mediçao,BX22,0),0),PLE!$AA$28*BX22)</f>
        <v>0</v>
      </c>
      <c r="DY22" s="154">
        <f ca="1">IF($K22&lt;&gt;1,IF(ISNUMBER(INDEX(Import.PLE,$K22,DY$16)),IF(INDEX(Import.PLE,$K22,DY$16)&lt;=mediçao,BY22,0),0),PLE!$AA$28*BY22)</f>
        <v>0</v>
      </c>
      <c r="DZ22" s="154">
        <f ca="1">IF($K22&lt;&gt;1,IF(ISNUMBER(INDEX(Import.PLE,$K22,DZ$16)),IF(INDEX(Import.PLE,$K22,DZ$16)&lt;=mediçao,BZ22,0),0),PLE!$AA$28*BZ22)</f>
        <v>0</v>
      </c>
      <c r="EA22" s="154">
        <f ca="1">IF($K22&lt;&gt;1,IF(ISNUMBER(INDEX(Import.PLE,$K22,EA$16)),IF(INDEX(Import.PLE,$K22,EA$16)&lt;=mediçao,CA22,0),0),PLE!$AA$28*CA22)</f>
        <v>0</v>
      </c>
      <c r="EB22" s="154">
        <f ca="1">IF($K22&lt;&gt;1,IF(ISNUMBER(INDEX(Import.PLE,$K22,EB$16)),IF(INDEX(Import.PLE,$K22,EB$16)&lt;=mediçao,CB22,0),0),PLE!$AA$28*CB22)</f>
        <v>0</v>
      </c>
      <c r="EC22" s="154">
        <f ca="1">IF($K22&lt;&gt;1,IF(ISNUMBER(INDEX(Import.PLE,$K22,EC$16)),IF(INDEX(Import.PLE,$K22,EC$16)&lt;=mediçao,CC22,0),0),PLE!$AA$28*CC22)</f>
        <v>0</v>
      </c>
      <c r="ED22" s="154">
        <f ca="1">IF($K22&lt;&gt;1,IF(ISNUMBER(INDEX(Import.PLE,$K22,ED$16)),IF(INDEX(Import.PLE,$K22,ED$16)&lt;=mediçao,CD22,0),0),PLE!$AA$28*CD22)</f>
        <v>0</v>
      </c>
      <c r="EE22" s="154">
        <f ca="1">IF($K22&lt;&gt;1,IF(ISNUMBER(INDEX(Import.PLE,$K22,EE$16)),IF(INDEX(Import.PLE,$K22,EE$16)&lt;=mediçao,CE22,0),0),PLE!$AA$28*CE22)</f>
        <v>0</v>
      </c>
      <c r="EF22" s="154">
        <f ca="1">IF($K22&lt;&gt;1,IF(ISNUMBER(INDEX(Import.PLE,$K22,EF$16)),IF(INDEX(Import.PLE,$K22,EF$16)&lt;=mediçao,CF22,0),0),PLE!$AA$28*CF22)</f>
        <v>0</v>
      </c>
      <c r="EG22" s="154">
        <f ca="1">IF($K22&lt;&gt;1,IF(ISNUMBER(INDEX(Import.PLE,$K22,EG$16)),IF(INDEX(Import.PLE,$K22,EG$16)&lt;=mediçao,CG22,0),0),PLE!$AA$28*CG22)</f>
        <v>0</v>
      </c>
      <c r="EH22" s="154">
        <f ca="1">IF($K22&lt;&gt;1,IF(ISNUMBER(INDEX(Import.PLE,$K22,EH$16)),IF(INDEX(Import.PLE,$K22,EH$16)&lt;=mediçao,CH22,0),0),PLE!$AA$28*CH22)</f>
        <v>0</v>
      </c>
      <c r="EI22" s="154">
        <f ca="1">IF($K22&lt;&gt;1,IF(ISNUMBER(INDEX(Import.PLE,$K22,EI$16)),IF(INDEX(Import.PLE,$K22,EI$16)&lt;=mediçao,CI22,0),0),PLE!$AA$28*CI22)</f>
        <v>0</v>
      </c>
      <c r="EJ22" s="154">
        <f ca="1">IF($K22&lt;&gt;1,IF(ISNUMBER(INDEX(Import.PLE,$K22,EJ$16)),IF(INDEX(Import.PLE,$K22,EJ$16)&lt;=mediçao,CJ22,0),0),PLE!$AA$28*CJ22)</f>
        <v>0</v>
      </c>
      <c r="EK22" s="154">
        <f ca="1">IF($K22&lt;&gt;1,IF(ISNUMBER(INDEX(Import.PLE,$K22,EK$16)),IF(INDEX(Import.PLE,$K22,EK$16)&lt;=mediçao,CK22,0),0),PLE!$AA$28*CK22)</f>
        <v>0</v>
      </c>
      <c r="EL22" s="154">
        <f ca="1">IF($K22&lt;&gt;1,IF(ISNUMBER(INDEX(Import.PLE,$K22,EL$16)),IF(INDEX(Import.PLE,$K22,EL$16)&lt;=mediçao,CL22,0),0),PLE!$AA$28*CL22)</f>
        <v>0</v>
      </c>
      <c r="EM22" s="154">
        <f ca="1">IF($K22&lt;&gt;1,IF(ISNUMBER(INDEX(Import.PLE,$K22,EM$16)),IF(INDEX(Import.PLE,$K22,EM$16)&lt;=mediçao,CM22,0),0),PLE!$AA$28*CM22)</f>
        <v>0</v>
      </c>
      <c r="EN22" s="154">
        <f ca="1">IF($K22&lt;&gt;1,IF(ISNUMBER(INDEX(Import.PLE,$K22,EN$16)),IF(INDEX(Import.PLE,$K22,EN$16)&lt;=mediçao,CN22,0),0),PLE!$AA$28*CN22)</f>
        <v>0</v>
      </c>
      <c r="EO22" s="154">
        <f ca="1">IF($K22&lt;&gt;1,IF(ISNUMBER(INDEX(Import.PLE,$K22,EO$16)),IF(INDEX(Import.PLE,$K22,EO$16)&lt;=mediçao,CO22,0),0),PLE!$AA$28*CO22)</f>
        <v>0</v>
      </c>
      <c r="EP22" s="154">
        <f ca="1">IF($K22&lt;&gt;1,IF(ISNUMBER(INDEX(Import.PLE,$K22,EP$16)),IF(INDEX(Import.PLE,$K22,EP$16)&lt;=mediçao,CP22,0),0),PLE!$AA$28*CP22)</f>
        <v>0</v>
      </c>
      <c r="EQ22" s="154">
        <f ca="1">IF($K22&lt;&gt;1,IF(ISNUMBER(INDEX(Import.PLE,$K22,EQ$16)),IF(INDEX(Import.PLE,$K22,EQ$16)&lt;=mediçao,CQ22,0),0),PLE!$AA$28*CQ22)</f>
        <v>0</v>
      </c>
      <c r="ER22" s="154">
        <f ca="1">IF($K22&lt;&gt;1,IF(ISNUMBER(INDEX(Import.PLE,$K22,ER$16)),IF(INDEX(Import.PLE,$K22,ER$16)&lt;=mediçao,CR22,0),0),PLE!$AA$28*CR22)</f>
        <v>0</v>
      </c>
      <c r="ES22" s="154">
        <f ca="1">IF($K22&lt;&gt;1,IF(ISNUMBER(INDEX(Import.PLE,$K22,ES$16)),IF(INDEX(Import.PLE,$K22,ES$16)&lt;=mediçao,CS22,0),0),PLE!$AA$28*CS22)</f>
        <v>0</v>
      </c>
      <c r="ET22" s="154">
        <f ca="1">IF($K22&lt;&gt;1,IF(ISNUMBER(INDEX(Import.PLE,$K22,ET$16)),IF(INDEX(Import.PLE,$K22,ET$16)&lt;=mediçao,CT22,0),0),PLE!$AA$28*CT22)</f>
        <v>0</v>
      </c>
      <c r="EU22" s="154">
        <f ca="1">IF($K22&lt;&gt;1,IF(ISNUMBER(INDEX(Import.PLE,$K22,EU$16)),IF(INDEX(Import.PLE,$K22,EU$16)&lt;=mediçao,CU22,0),0),PLE!$AA$28*CU22)</f>
        <v>0</v>
      </c>
      <c r="EV22" s="154">
        <f ca="1">IF($K22&lt;&gt;1,IF(ISNUMBER(INDEX(Import.PLE,$K22,EV$16)),IF(INDEX(Import.PLE,$K22,EV$16)&lt;=mediçao,CV22,0),0),PLE!$AA$28*CV22)</f>
        <v>0</v>
      </c>
      <c r="EW22" s="154">
        <f ca="1">IF($K22&lt;&gt;1,IF(ISNUMBER(INDEX(Import.PLE,$K22,EW$16)),IF(INDEX(Import.PLE,$K22,EW$16)&lt;=mediçao,CW22,0),0),PLE!$AA$28*CW22)</f>
        <v>0</v>
      </c>
      <c r="EX22" s="154">
        <f ca="1">IF($K22&lt;&gt;1,IF(ISNUMBER(INDEX(Import.PLE,$K22,EX$16)),IF(INDEX(Import.PLE,$K22,EX$16)&lt;=mediçao,CX22,0),0),PLE!$AA$28*CX22)</f>
        <v>0</v>
      </c>
      <c r="EY22" s="154">
        <f ca="1">IF($K22&lt;&gt;1,IF(ISNUMBER(INDEX(Import.PLE,$K22,EY$16)),IF(INDEX(Import.PLE,$K22,EY$16)&lt;=mediçao,CY22,0),0),PLE!$AA$28*CY22)</f>
        <v>0</v>
      </c>
      <c r="EZ22" s="154">
        <f ca="1">IF($K22&lt;&gt;1,IF(ISNUMBER(INDEX(Import.PLE,$K22,EZ$16)),IF(INDEX(Import.PLE,$K22,EZ$16)&lt;=mediçao,CZ22,0),0),PLE!$AA$28*CZ22)</f>
        <v>0</v>
      </c>
      <c r="FA22" s="154">
        <f ca="1">IF($K22&lt;&gt;1,IF(ISNUMBER(INDEX(Import.PLE,$K22,FA$16)),IF(INDEX(Import.PLE,$K22,FA$16)&lt;=mediçao,DA22,0),0),PLE!$AA$28*DA22)</f>
        <v>0</v>
      </c>
      <c r="FB22" s="154">
        <f ca="1">IF($K22&lt;&gt;1,IF(ISNUMBER(INDEX(Import.PLE,$K22,FB$16)),IF(INDEX(Import.PLE,$K22,FB$16)&lt;=mediçao,DB22,0),0),PLE!$AA$28*DB22)</f>
        <v>0</v>
      </c>
      <c r="FC22" s="154">
        <f ca="1">IF($K22&lt;&gt;1,IF(ISNUMBER(INDEX(Import.PLE,$K22,FC$16)),IF(INDEX(Import.PLE,$K22,FC$16)&lt;=mediçao,DC22,0),0),PLE!$AA$28*DC22)</f>
        <v>0</v>
      </c>
      <c r="FD22" s="154">
        <f ca="1">IF($K22&lt;&gt;1,IF(ISNUMBER(INDEX(Import.PLE,$K22,FD$16)),IF(INDEX(Import.PLE,$K22,FD$16)&lt;=mediçao,DD22,0),0),PLE!$AA$28*DD22)</f>
        <v>0</v>
      </c>
      <c r="FE22" s="154">
        <f ca="1">IF($K22&lt;&gt;1,IF(ISNUMBER(INDEX(Import.PLE,$K22,FE$16)),IF(INDEX(Import.PLE,$K22,FE$16)&lt;=mediçao,DE22,0),0),PLE!$AA$28*DE22)</f>
        <v>0</v>
      </c>
      <c r="FF22" s="154">
        <f ca="1">IF($K22&lt;&gt;1,IF(ISNUMBER(INDEX(Import.PLE,$K22,FF$16)),IF(INDEX(Import.PLE,$K22,FF$16)&lt;=mediçao,DF22,0),0),PLE!$AA$28*DF22)</f>
        <v>0</v>
      </c>
      <c r="FG22" s="154">
        <f ca="1">IF($K22&lt;&gt;1,IF(ISNUMBER(INDEX(Import.PLE,$K22,FG$16)),IF(INDEX(Import.PLE,$K22,FG$16)&lt;=mediçao,DG22,0),0),PLE!$AA$28*DG22)</f>
        <v>0</v>
      </c>
      <c r="FH22" s="154">
        <f ca="1">IF($K22&lt;&gt;1,IF(ISNUMBER(INDEX(Import.PLE,$K22,FH$16)),IF(INDEX(Import.PLE,$K22,FH$16)&lt;=mediçao,DH22,0),0),PLE!$AA$28*DH22)</f>
        <v>0</v>
      </c>
      <c r="FI22" s="154">
        <f ca="1">IF($K22&lt;&gt;1,IF(ISNUMBER(INDEX(Import.PLE,$K22,FI$16)),IF(INDEX(Import.PLE,$K22,FI$16)&lt;=mediçao,DI22,0),0),PLE!$AA$28*DI22)</f>
        <v>0</v>
      </c>
      <c r="FJ22" s="154">
        <f ca="1">IF($K22&lt;&gt;1,IF(ISNUMBER(INDEX(Import.PLE,$K22,FJ$16)),IF(INDEX(Import.PLE,$K22,FJ$16)&lt;=mediçao,DJ22,0),0),PLE!$AA$28*DJ22)</f>
        <v>0</v>
      </c>
    </row>
    <row r="23" spans="2:166" s="113" customFormat="1" x14ac:dyDescent="0.25">
      <c r="B23" s="153">
        <f t="shared" ca="1" si="3"/>
        <v>6</v>
      </c>
      <c r="C23" s="108" t="str">
        <f t="shared" si="59"/>
        <v>Nível</v>
      </c>
      <c r="D23" s="177" t="s">
        <v>178</v>
      </c>
      <c r="E23" s="178" t="s">
        <v>162</v>
      </c>
      <c r="F23" s="176"/>
      <c r="G23" s="214" t="str">
        <f t="shared" si="60"/>
        <v/>
      </c>
      <c r="H23" s="215" t="str">
        <f t="shared" si="61"/>
        <v/>
      </c>
      <c r="I23" s="216"/>
      <c r="J23" s="111"/>
      <c r="K23" s="209"/>
      <c r="L23" s="208" t="str">
        <f>activatedados.form2</f>
        <v/>
      </c>
      <c r="M23" s="112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M23" s="154">
        <f t="shared" si="62"/>
        <v>0</v>
      </c>
      <c r="BN23" s="154">
        <f t="shared" si="63"/>
        <v>0</v>
      </c>
      <c r="BO23" s="154">
        <f t="shared" si="64"/>
        <v>0</v>
      </c>
      <c r="BP23" s="154">
        <f t="shared" si="65"/>
        <v>0</v>
      </c>
      <c r="BQ23" s="154">
        <f t="shared" si="66"/>
        <v>0</v>
      </c>
      <c r="BR23" s="154">
        <f t="shared" si="67"/>
        <v>0</v>
      </c>
      <c r="BS23" s="154">
        <f t="shared" si="68"/>
        <v>0</v>
      </c>
      <c r="BT23" s="154">
        <f t="shared" si="69"/>
        <v>0</v>
      </c>
      <c r="BU23" s="154">
        <f t="shared" si="70"/>
        <v>0</v>
      </c>
      <c r="BV23" s="154">
        <f t="shared" si="71"/>
        <v>0</v>
      </c>
      <c r="BW23" s="154">
        <f t="shared" si="72"/>
        <v>0</v>
      </c>
      <c r="BX23" s="154">
        <f t="shared" si="73"/>
        <v>0</v>
      </c>
      <c r="BY23" s="154">
        <f t="shared" si="74"/>
        <v>0</v>
      </c>
      <c r="BZ23" s="154">
        <f t="shared" si="75"/>
        <v>0</v>
      </c>
      <c r="CA23" s="154">
        <f t="shared" si="76"/>
        <v>0</v>
      </c>
      <c r="CB23" s="154">
        <f t="shared" si="77"/>
        <v>0</v>
      </c>
      <c r="CC23" s="154">
        <f t="shared" si="78"/>
        <v>0</v>
      </c>
      <c r="CD23" s="154">
        <f t="shared" si="79"/>
        <v>0</v>
      </c>
      <c r="CE23" s="154">
        <f t="shared" si="80"/>
        <v>0</v>
      </c>
      <c r="CF23" s="154">
        <f t="shared" si="81"/>
        <v>0</v>
      </c>
      <c r="CG23" s="154">
        <f t="shared" si="82"/>
        <v>0</v>
      </c>
      <c r="CH23" s="154">
        <f t="shared" si="83"/>
        <v>0</v>
      </c>
      <c r="CI23" s="154">
        <f t="shared" si="84"/>
        <v>0</v>
      </c>
      <c r="CJ23" s="154">
        <f t="shared" si="85"/>
        <v>0</v>
      </c>
      <c r="CK23" s="154">
        <f t="shared" si="86"/>
        <v>0</v>
      </c>
      <c r="CL23" s="154">
        <f t="shared" si="87"/>
        <v>0</v>
      </c>
      <c r="CM23" s="154">
        <f t="shared" si="88"/>
        <v>0</v>
      </c>
      <c r="CN23" s="154">
        <f t="shared" si="89"/>
        <v>0</v>
      </c>
      <c r="CO23" s="154">
        <f t="shared" si="90"/>
        <v>0</v>
      </c>
      <c r="CP23" s="154">
        <f t="shared" si="91"/>
        <v>0</v>
      </c>
      <c r="CQ23" s="154">
        <f t="shared" si="92"/>
        <v>0</v>
      </c>
      <c r="CR23" s="154">
        <f t="shared" si="93"/>
        <v>0</v>
      </c>
      <c r="CS23" s="154">
        <f t="shared" si="94"/>
        <v>0</v>
      </c>
      <c r="CT23" s="154">
        <f t="shared" si="95"/>
        <v>0</v>
      </c>
      <c r="CU23" s="154">
        <f t="shared" si="96"/>
        <v>0</v>
      </c>
      <c r="CV23" s="154">
        <f t="shared" si="97"/>
        <v>0</v>
      </c>
      <c r="CW23" s="154">
        <f t="shared" si="98"/>
        <v>0</v>
      </c>
      <c r="CX23" s="154">
        <f t="shared" si="99"/>
        <v>0</v>
      </c>
      <c r="CY23" s="154">
        <f t="shared" si="100"/>
        <v>0</v>
      </c>
      <c r="CZ23" s="154">
        <f t="shared" si="101"/>
        <v>0</v>
      </c>
      <c r="DA23" s="154">
        <f t="shared" si="102"/>
        <v>0</v>
      </c>
      <c r="DB23" s="154">
        <f t="shared" si="103"/>
        <v>0</v>
      </c>
      <c r="DC23" s="154">
        <f t="shared" si="104"/>
        <v>0</v>
      </c>
      <c r="DD23" s="154">
        <f t="shared" si="105"/>
        <v>0</v>
      </c>
      <c r="DE23" s="154">
        <f t="shared" si="106"/>
        <v>0</v>
      </c>
      <c r="DF23" s="154">
        <f t="shared" si="107"/>
        <v>0</v>
      </c>
      <c r="DG23" s="154">
        <f t="shared" si="108"/>
        <v>0</v>
      </c>
      <c r="DH23" s="154">
        <f t="shared" si="109"/>
        <v>0</v>
      </c>
      <c r="DI23" s="154">
        <f t="shared" si="110"/>
        <v>0</v>
      </c>
      <c r="DJ23" s="154">
        <f t="shared" si="111"/>
        <v>0</v>
      </c>
      <c r="DK23" s="162" t="str">
        <f t="shared" si="112"/>
        <v>3</v>
      </c>
      <c r="DL23" s="162">
        <f t="shared" ca="1" si="113"/>
        <v>0</v>
      </c>
      <c r="DM23" s="154">
        <f ca="1">IF($K23&lt;&gt;1,IF(ISNUMBER(INDEX(Import.PLE,$K23,DM$16)),IF(INDEX(Import.PLE,$K23,DM$16)&lt;=mediçao,BM23,0),0),PLE!$AA$28*BM23)</f>
        <v>0</v>
      </c>
      <c r="DN23" s="154">
        <f ca="1">IF($K23&lt;&gt;1,IF(ISNUMBER(INDEX(Import.PLE,$K23,DN$16)),IF(INDEX(Import.PLE,$K23,DN$16)&lt;=mediçao,BN23,0),0),PLE!$AA$28*BN23)</f>
        <v>0</v>
      </c>
      <c r="DO23" s="154">
        <f ca="1">IF($K23&lt;&gt;1,IF(ISNUMBER(INDEX(Import.PLE,$K23,DO$16)),IF(INDEX(Import.PLE,$K23,DO$16)&lt;=mediçao,BO23,0),0),PLE!$AA$28*BO23)</f>
        <v>0</v>
      </c>
      <c r="DP23" s="154">
        <f ca="1">IF($K23&lt;&gt;1,IF(ISNUMBER(INDEX(Import.PLE,$K23,DP$16)),IF(INDEX(Import.PLE,$K23,DP$16)&lt;=mediçao,BP23,0),0),PLE!$AA$28*BP23)</f>
        <v>0</v>
      </c>
      <c r="DQ23" s="154">
        <f ca="1">IF($K23&lt;&gt;1,IF(ISNUMBER(INDEX(Import.PLE,$K23,DQ$16)),IF(INDEX(Import.PLE,$K23,DQ$16)&lt;=mediçao,BQ23,0),0),PLE!$AA$28*BQ23)</f>
        <v>0</v>
      </c>
      <c r="DR23" s="154">
        <f ca="1">IF($K23&lt;&gt;1,IF(ISNUMBER(INDEX(Import.PLE,$K23,DR$16)),IF(INDEX(Import.PLE,$K23,DR$16)&lt;=mediçao,BR23,0),0),PLE!$AA$28*BR23)</f>
        <v>0</v>
      </c>
      <c r="DS23" s="154">
        <f ca="1">IF($K23&lt;&gt;1,IF(ISNUMBER(INDEX(Import.PLE,$K23,DS$16)),IF(INDEX(Import.PLE,$K23,DS$16)&lt;=mediçao,BS23,0),0),PLE!$AA$28*BS23)</f>
        <v>0</v>
      </c>
      <c r="DT23" s="154">
        <f ca="1">IF($K23&lt;&gt;1,IF(ISNUMBER(INDEX(Import.PLE,$K23,DT$16)),IF(INDEX(Import.PLE,$K23,DT$16)&lt;=mediçao,BT23,0),0),PLE!$AA$28*BT23)</f>
        <v>0</v>
      </c>
      <c r="DU23" s="154">
        <f ca="1">IF($K23&lt;&gt;1,IF(ISNUMBER(INDEX(Import.PLE,$K23,DU$16)),IF(INDEX(Import.PLE,$K23,DU$16)&lt;=mediçao,BU23,0),0),PLE!$AA$28*BU23)</f>
        <v>0</v>
      </c>
      <c r="DV23" s="154">
        <f ca="1">IF($K23&lt;&gt;1,IF(ISNUMBER(INDEX(Import.PLE,$K23,DV$16)),IF(INDEX(Import.PLE,$K23,DV$16)&lt;=mediçao,BV23,0),0),PLE!$AA$28*BV23)</f>
        <v>0</v>
      </c>
      <c r="DW23" s="154">
        <f ca="1">IF($K23&lt;&gt;1,IF(ISNUMBER(INDEX(Import.PLE,$K23,DW$16)),IF(INDEX(Import.PLE,$K23,DW$16)&lt;=mediçao,BW23,0),0),PLE!$AA$28*BW23)</f>
        <v>0</v>
      </c>
      <c r="DX23" s="154">
        <f ca="1">IF($K23&lt;&gt;1,IF(ISNUMBER(INDEX(Import.PLE,$K23,DX$16)),IF(INDEX(Import.PLE,$K23,DX$16)&lt;=mediçao,BX23,0),0),PLE!$AA$28*BX23)</f>
        <v>0</v>
      </c>
      <c r="DY23" s="154">
        <f ca="1">IF($K23&lt;&gt;1,IF(ISNUMBER(INDEX(Import.PLE,$K23,DY$16)),IF(INDEX(Import.PLE,$K23,DY$16)&lt;=mediçao,BY23,0),0),PLE!$AA$28*BY23)</f>
        <v>0</v>
      </c>
      <c r="DZ23" s="154">
        <f ca="1">IF($K23&lt;&gt;1,IF(ISNUMBER(INDEX(Import.PLE,$K23,DZ$16)),IF(INDEX(Import.PLE,$K23,DZ$16)&lt;=mediçao,BZ23,0),0),PLE!$AA$28*BZ23)</f>
        <v>0</v>
      </c>
      <c r="EA23" s="154">
        <f ca="1">IF($K23&lt;&gt;1,IF(ISNUMBER(INDEX(Import.PLE,$K23,EA$16)),IF(INDEX(Import.PLE,$K23,EA$16)&lt;=mediçao,CA23,0),0),PLE!$AA$28*CA23)</f>
        <v>0</v>
      </c>
      <c r="EB23" s="154">
        <f ca="1">IF($K23&lt;&gt;1,IF(ISNUMBER(INDEX(Import.PLE,$K23,EB$16)),IF(INDEX(Import.PLE,$K23,EB$16)&lt;=mediçao,CB23,0),0),PLE!$AA$28*CB23)</f>
        <v>0</v>
      </c>
      <c r="EC23" s="154">
        <f ca="1">IF($K23&lt;&gt;1,IF(ISNUMBER(INDEX(Import.PLE,$K23,EC$16)),IF(INDEX(Import.PLE,$K23,EC$16)&lt;=mediçao,CC23,0),0),PLE!$AA$28*CC23)</f>
        <v>0</v>
      </c>
      <c r="ED23" s="154">
        <f ca="1">IF($K23&lt;&gt;1,IF(ISNUMBER(INDEX(Import.PLE,$K23,ED$16)),IF(INDEX(Import.PLE,$K23,ED$16)&lt;=mediçao,CD23,0),0),PLE!$AA$28*CD23)</f>
        <v>0</v>
      </c>
      <c r="EE23" s="154">
        <f ca="1">IF($K23&lt;&gt;1,IF(ISNUMBER(INDEX(Import.PLE,$K23,EE$16)),IF(INDEX(Import.PLE,$K23,EE$16)&lt;=mediçao,CE23,0),0),PLE!$AA$28*CE23)</f>
        <v>0</v>
      </c>
      <c r="EF23" s="154">
        <f ca="1">IF($K23&lt;&gt;1,IF(ISNUMBER(INDEX(Import.PLE,$K23,EF$16)),IF(INDEX(Import.PLE,$K23,EF$16)&lt;=mediçao,CF23,0),0),PLE!$AA$28*CF23)</f>
        <v>0</v>
      </c>
      <c r="EG23" s="154">
        <f ca="1">IF($K23&lt;&gt;1,IF(ISNUMBER(INDEX(Import.PLE,$K23,EG$16)),IF(INDEX(Import.PLE,$K23,EG$16)&lt;=mediçao,CG23,0),0),PLE!$AA$28*CG23)</f>
        <v>0</v>
      </c>
      <c r="EH23" s="154">
        <f ca="1">IF($K23&lt;&gt;1,IF(ISNUMBER(INDEX(Import.PLE,$K23,EH$16)),IF(INDEX(Import.PLE,$K23,EH$16)&lt;=mediçao,CH23,0),0),PLE!$AA$28*CH23)</f>
        <v>0</v>
      </c>
      <c r="EI23" s="154">
        <f ca="1">IF($K23&lt;&gt;1,IF(ISNUMBER(INDEX(Import.PLE,$K23,EI$16)),IF(INDEX(Import.PLE,$K23,EI$16)&lt;=mediçao,CI23,0),0),PLE!$AA$28*CI23)</f>
        <v>0</v>
      </c>
      <c r="EJ23" s="154">
        <f ca="1">IF($K23&lt;&gt;1,IF(ISNUMBER(INDEX(Import.PLE,$K23,EJ$16)),IF(INDEX(Import.PLE,$K23,EJ$16)&lt;=mediçao,CJ23,0),0),PLE!$AA$28*CJ23)</f>
        <v>0</v>
      </c>
      <c r="EK23" s="154">
        <f ca="1">IF($K23&lt;&gt;1,IF(ISNUMBER(INDEX(Import.PLE,$K23,EK$16)),IF(INDEX(Import.PLE,$K23,EK$16)&lt;=mediçao,CK23,0),0),PLE!$AA$28*CK23)</f>
        <v>0</v>
      </c>
      <c r="EL23" s="154">
        <f ca="1">IF($K23&lt;&gt;1,IF(ISNUMBER(INDEX(Import.PLE,$K23,EL$16)),IF(INDEX(Import.PLE,$K23,EL$16)&lt;=mediçao,CL23,0),0),PLE!$AA$28*CL23)</f>
        <v>0</v>
      </c>
      <c r="EM23" s="154">
        <f ca="1">IF($K23&lt;&gt;1,IF(ISNUMBER(INDEX(Import.PLE,$K23,EM$16)),IF(INDEX(Import.PLE,$K23,EM$16)&lt;=mediçao,CM23,0),0),PLE!$AA$28*CM23)</f>
        <v>0</v>
      </c>
      <c r="EN23" s="154">
        <f ca="1">IF($K23&lt;&gt;1,IF(ISNUMBER(INDEX(Import.PLE,$K23,EN$16)),IF(INDEX(Import.PLE,$K23,EN$16)&lt;=mediçao,CN23,0),0),PLE!$AA$28*CN23)</f>
        <v>0</v>
      </c>
      <c r="EO23" s="154">
        <f ca="1">IF($K23&lt;&gt;1,IF(ISNUMBER(INDEX(Import.PLE,$K23,EO$16)),IF(INDEX(Import.PLE,$K23,EO$16)&lt;=mediçao,CO23,0),0),PLE!$AA$28*CO23)</f>
        <v>0</v>
      </c>
      <c r="EP23" s="154">
        <f ca="1">IF($K23&lt;&gt;1,IF(ISNUMBER(INDEX(Import.PLE,$K23,EP$16)),IF(INDEX(Import.PLE,$K23,EP$16)&lt;=mediçao,CP23,0),0),PLE!$AA$28*CP23)</f>
        <v>0</v>
      </c>
      <c r="EQ23" s="154">
        <f ca="1">IF($K23&lt;&gt;1,IF(ISNUMBER(INDEX(Import.PLE,$K23,EQ$16)),IF(INDEX(Import.PLE,$K23,EQ$16)&lt;=mediçao,CQ23,0),0),PLE!$AA$28*CQ23)</f>
        <v>0</v>
      </c>
      <c r="ER23" s="154">
        <f ca="1">IF($K23&lt;&gt;1,IF(ISNUMBER(INDEX(Import.PLE,$K23,ER$16)),IF(INDEX(Import.PLE,$K23,ER$16)&lt;=mediçao,CR23,0),0),PLE!$AA$28*CR23)</f>
        <v>0</v>
      </c>
      <c r="ES23" s="154">
        <f ca="1">IF($K23&lt;&gt;1,IF(ISNUMBER(INDEX(Import.PLE,$K23,ES$16)),IF(INDEX(Import.PLE,$K23,ES$16)&lt;=mediçao,CS23,0),0),PLE!$AA$28*CS23)</f>
        <v>0</v>
      </c>
      <c r="ET23" s="154">
        <f ca="1">IF($K23&lt;&gt;1,IF(ISNUMBER(INDEX(Import.PLE,$K23,ET$16)),IF(INDEX(Import.PLE,$K23,ET$16)&lt;=mediçao,CT23,0),0),PLE!$AA$28*CT23)</f>
        <v>0</v>
      </c>
      <c r="EU23" s="154">
        <f ca="1">IF($K23&lt;&gt;1,IF(ISNUMBER(INDEX(Import.PLE,$K23,EU$16)),IF(INDEX(Import.PLE,$K23,EU$16)&lt;=mediçao,CU23,0),0),PLE!$AA$28*CU23)</f>
        <v>0</v>
      </c>
      <c r="EV23" s="154">
        <f ca="1">IF($K23&lt;&gt;1,IF(ISNUMBER(INDEX(Import.PLE,$K23,EV$16)),IF(INDEX(Import.PLE,$K23,EV$16)&lt;=mediçao,CV23,0),0),PLE!$AA$28*CV23)</f>
        <v>0</v>
      </c>
      <c r="EW23" s="154">
        <f ca="1">IF($K23&lt;&gt;1,IF(ISNUMBER(INDEX(Import.PLE,$K23,EW$16)),IF(INDEX(Import.PLE,$K23,EW$16)&lt;=mediçao,CW23,0),0),PLE!$AA$28*CW23)</f>
        <v>0</v>
      </c>
      <c r="EX23" s="154">
        <f ca="1">IF($K23&lt;&gt;1,IF(ISNUMBER(INDEX(Import.PLE,$K23,EX$16)),IF(INDEX(Import.PLE,$K23,EX$16)&lt;=mediçao,CX23,0),0),PLE!$AA$28*CX23)</f>
        <v>0</v>
      </c>
      <c r="EY23" s="154">
        <f ca="1">IF($K23&lt;&gt;1,IF(ISNUMBER(INDEX(Import.PLE,$K23,EY$16)),IF(INDEX(Import.PLE,$K23,EY$16)&lt;=mediçao,CY23,0),0),PLE!$AA$28*CY23)</f>
        <v>0</v>
      </c>
      <c r="EZ23" s="154">
        <f ca="1">IF($K23&lt;&gt;1,IF(ISNUMBER(INDEX(Import.PLE,$K23,EZ$16)),IF(INDEX(Import.PLE,$K23,EZ$16)&lt;=mediçao,CZ23,0),0),PLE!$AA$28*CZ23)</f>
        <v>0</v>
      </c>
      <c r="FA23" s="154">
        <f ca="1">IF($K23&lt;&gt;1,IF(ISNUMBER(INDEX(Import.PLE,$K23,FA$16)),IF(INDEX(Import.PLE,$K23,FA$16)&lt;=mediçao,DA23,0),0),PLE!$AA$28*DA23)</f>
        <v>0</v>
      </c>
      <c r="FB23" s="154">
        <f ca="1">IF($K23&lt;&gt;1,IF(ISNUMBER(INDEX(Import.PLE,$K23,FB$16)),IF(INDEX(Import.PLE,$K23,FB$16)&lt;=mediçao,DB23,0),0),PLE!$AA$28*DB23)</f>
        <v>0</v>
      </c>
      <c r="FC23" s="154">
        <f ca="1">IF($K23&lt;&gt;1,IF(ISNUMBER(INDEX(Import.PLE,$K23,FC$16)),IF(INDEX(Import.PLE,$K23,FC$16)&lt;=mediçao,DC23,0),0),PLE!$AA$28*DC23)</f>
        <v>0</v>
      </c>
      <c r="FD23" s="154">
        <f ca="1">IF($K23&lt;&gt;1,IF(ISNUMBER(INDEX(Import.PLE,$K23,FD$16)),IF(INDEX(Import.PLE,$K23,FD$16)&lt;=mediçao,DD23,0),0),PLE!$AA$28*DD23)</f>
        <v>0</v>
      </c>
      <c r="FE23" s="154">
        <f ca="1">IF($K23&lt;&gt;1,IF(ISNUMBER(INDEX(Import.PLE,$K23,FE$16)),IF(INDEX(Import.PLE,$K23,FE$16)&lt;=mediçao,DE23,0),0),PLE!$AA$28*DE23)</f>
        <v>0</v>
      </c>
      <c r="FF23" s="154">
        <f ca="1">IF($K23&lt;&gt;1,IF(ISNUMBER(INDEX(Import.PLE,$K23,FF$16)),IF(INDEX(Import.PLE,$K23,FF$16)&lt;=mediçao,DF23,0),0),PLE!$AA$28*DF23)</f>
        <v>0</v>
      </c>
      <c r="FG23" s="154">
        <f ca="1">IF($K23&lt;&gt;1,IF(ISNUMBER(INDEX(Import.PLE,$K23,FG$16)),IF(INDEX(Import.PLE,$K23,FG$16)&lt;=mediçao,DG23,0),0),PLE!$AA$28*DG23)</f>
        <v>0</v>
      </c>
      <c r="FH23" s="154">
        <f ca="1">IF($K23&lt;&gt;1,IF(ISNUMBER(INDEX(Import.PLE,$K23,FH$16)),IF(INDEX(Import.PLE,$K23,FH$16)&lt;=mediçao,DH23,0),0),PLE!$AA$28*DH23)</f>
        <v>0</v>
      </c>
      <c r="FI23" s="154">
        <f ca="1">IF($K23&lt;&gt;1,IF(ISNUMBER(INDEX(Import.PLE,$K23,FI$16)),IF(INDEX(Import.PLE,$K23,FI$16)&lt;=mediçao,DI23,0),0),PLE!$AA$28*DI23)</f>
        <v>0</v>
      </c>
      <c r="FJ23" s="154">
        <f ca="1">IF($K23&lt;&gt;1,IF(ISNUMBER(INDEX(Import.PLE,$K23,FJ$16)),IF(INDEX(Import.PLE,$K23,FJ$16)&lt;=mediçao,DJ23,0),0),PLE!$AA$28*DJ23)</f>
        <v>0</v>
      </c>
    </row>
    <row r="24" spans="2:166" s="113" customFormat="1" ht="22.5" x14ac:dyDescent="0.25">
      <c r="B24" s="153">
        <f t="shared" ca="1" si="3"/>
        <v>7</v>
      </c>
      <c r="C24" s="108" t="str">
        <f t="shared" si="59"/>
        <v>Serviço</v>
      </c>
      <c r="D24" s="177" t="s">
        <v>179</v>
      </c>
      <c r="E24" s="178" t="s">
        <v>180</v>
      </c>
      <c r="F24" s="176" t="s">
        <v>177</v>
      </c>
      <c r="G24" s="214">
        <f t="shared" si="60"/>
        <v>4.2336</v>
      </c>
      <c r="H24" s="215">
        <f t="shared" si="61"/>
        <v>594.79875283446711</v>
      </c>
      <c r="I24" s="216">
        <v>2518.14</v>
      </c>
      <c r="J24" s="111"/>
      <c r="K24" s="209">
        <f ca="1">DADOS!A36</f>
        <v>3</v>
      </c>
      <c r="L24" s="208" t="str">
        <f ca="1">activatedados.form2</f>
        <v>3-SERVIÇOS PRELIMINARES</v>
      </c>
      <c r="M24" s="112"/>
      <c r="N24" s="221">
        <v>4.2336</v>
      </c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M24" s="154">
        <f t="shared" ca="1" si="62"/>
        <v>2518.14</v>
      </c>
      <c r="BN24" s="154">
        <f t="shared" ca="1" si="63"/>
        <v>0</v>
      </c>
      <c r="BO24" s="154">
        <f t="shared" ca="1" si="64"/>
        <v>0</v>
      </c>
      <c r="BP24" s="154">
        <f t="shared" ca="1" si="65"/>
        <v>0</v>
      </c>
      <c r="BQ24" s="154">
        <f t="shared" si="66"/>
        <v>0</v>
      </c>
      <c r="BR24" s="154">
        <f t="shared" si="67"/>
        <v>0</v>
      </c>
      <c r="BS24" s="154">
        <f t="shared" si="68"/>
        <v>0</v>
      </c>
      <c r="BT24" s="154">
        <f t="shared" si="69"/>
        <v>0</v>
      </c>
      <c r="BU24" s="154">
        <f t="shared" si="70"/>
        <v>0</v>
      </c>
      <c r="BV24" s="154">
        <f t="shared" si="71"/>
        <v>0</v>
      </c>
      <c r="BW24" s="154">
        <f t="shared" si="72"/>
        <v>0</v>
      </c>
      <c r="BX24" s="154">
        <f t="shared" si="73"/>
        <v>0</v>
      </c>
      <c r="BY24" s="154">
        <f t="shared" si="74"/>
        <v>0</v>
      </c>
      <c r="BZ24" s="154">
        <f t="shared" si="75"/>
        <v>0</v>
      </c>
      <c r="CA24" s="154">
        <f t="shared" si="76"/>
        <v>0</v>
      </c>
      <c r="CB24" s="154">
        <f t="shared" si="77"/>
        <v>0</v>
      </c>
      <c r="CC24" s="154">
        <f t="shared" si="78"/>
        <v>0</v>
      </c>
      <c r="CD24" s="154">
        <f t="shared" si="79"/>
        <v>0</v>
      </c>
      <c r="CE24" s="154">
        <f t="shared" si="80"/>
        <v>0</v>
      </c>
      <c r="CF24" s="154">
        <f t="shared" si="81"/>
        <v>0</v>
      </c>
      <c r="CG24" s="154">
        <f t="shared" si="82"/>
        <v>0</v>
      </c>
      <c r="CH24" s="154">
        <f t="shared" si="83"/>
        <v>0</v>
      </c>
      <c r="CI24" s="154">
        <f t="shared" si="84"/>
        <v>0</v>
      </c>
      <c r="CJ24" s="154">
        <f t="shared" si="85"/>
        <v>0</v>
      </c>
      <c r="CK24" s="154">
        <f t="shared" si="86"/>
        <v>0</v>
      </c>
      <c r="CL24" s="154">
        <f t="shared" si="87"/>
        <v>0</v>
      </c>
      <c r="CM24" s="154">
        <f t="shared" si="88"/>
        <v>0</v>
      </c>
      <c r="CN24" s="154">
        <f t="shared" si="89"/>
        <v>0</v>
      </c>
      <c r="CO24" s="154">
        <f t="shared" si="90"/>
        <v>0</v>
      </c>
      <c r="CP24" s="154">
        <f t="shared" si="91"/>
        <v>0</v>
      </c>
      <c r="CQ24" s="154">
        <f t="shared" si="92"/>
        <v>0</v>
      </c>
      <c r="CR24" s="154">
        <f t="shared" si="93"/>
        <v>0</v>
      </c>
      <c r="CS24" s="154">
        <f t="shared" si="94"/>
        <v>0</v>
      </c>
      <c r="CT24" s="154">
        <f t="shared" si="95"/>
        <v>0</v>
      </c>
      <c r="CU24" s="154">
        <f t="shared" si="96"/>
        <v>0</v>
      </c>
      <c r="CV24" s="154">
        <f t="shared" si="97"/>
        <v>0</v>
      </c>
      <c r="CW24" s="154">
        <f t="shared" si="98"/>
        <v>0</v>
      </c>
      <c r="CX24" s="154">
        <f t="shared" si="99"/>
        <v>0</v>
      </c>
      <c r="CY24" s="154">
        <f t="shared" si="100"/>
        <v>0</v>
      </c>
      <c r="CZ24" s="154">
        <f t="shared" si="101"/>
        <v>0</v>
      </c>
      <c r="DA24" s="154">
        <f t="shared" si="102"/>
        <v>0</v>
      </c>
      <c r="DB24" s="154">
        <f t="shared" si="103"/>
        <v>0</v>
      </c>
      <c r="DC24" s="154">
        <f t="shared" si="104"/>
        <v>0</v>
      </c>
      <c r="DD24" s="154">
        <f t="shared" si="105"/>
        <v>0</v>
      </c>
      <c r="DE24" s="154">
        <f t="shared" si="106"/>
        <v>0</v>
      </c>
      <c r="DF24" s="154">
        <f t="shared" si="107"/>
        <v>0</v>
      </c>
      <c r="DG24" s="154">
        <f t="shared" si="108"/>
        <v>0</v>
      </c>
      <c r="DH24" s="154">
        <f t="shared" si="109"/>
        <v>0</v>
      </c>
      <c r="DI24" s="154">
        <f t="shared" si="110"/>
        <v>0</v>
      </c>
      <c r="DJ24" s="154">
        <f t="shared" si="111"/>
        <v>0</v>
      </c>
      <c r="DK24" s="162" t="str">
        <f t="shared" si="112"/>
        <v>3</v>
      </c>
      <c r="DL24" s="162">
        <f t="shared" ca="1" si="113"/>
        <v>0</v>
      </c>
      <c r="DM24" s="154">
        <f ca="1">IF($K24&lt;&gt;1,IF(ISNUMBER(INDEX(Import.PLE,$K24,DM$16)),IF(INDEX(Import.PLE,$K24,DM$16)&lt;=mediçao,BM24,0),0),PLE!$AA$28*BM24)</f>
        <v>0</v>
      </c>
      <c r="DN24" s="154">
        <f ca="1">IF($K24&lt;&gt;1,IF(ISNUMBER(INDEX(Import.PLE,$K24,DN$16)),IF(INDEX(Import.PLE,$K24,DN$16)&lt;=mediçao,BN24,0),0),PLE!$AA$28*BN24)</f>
        <v>0</v>
      </c>
      <c r="DO24" s="154">
        <f ca="1">IF($K24&lt;&gt;1,IF(ISNUMBER(INDEX(Import.PLE,$K24,DO$16)),IF(INDEX(Import.PLE,$K24,DO$16)&lt;=mediçao,BO24,0),0),PLE!$AA$28*BO24)</f>
        <v>0</v>
      </c>
      <c r="DP24" s="154">
        <f ca="1">IF($K24&lt;&gt;1,IF(ISNUMBER(INDEX(Import.PLE,$K24,DP$16)),IF(INDEX(Import.PLE,$K24,DP$16)&lt;=mediçao,BP24,0),0),PLE!$AA$28*BP24)</f>
        <v>0</v>
      </c>
      <c r="DQ24" s="154">
        <f ca="1">IF($K24&lt;&gt;1,IF(ISNUMBER(INDEX(Import.PLE,$K24,DQ$16)),IF(INDEX(Import.PLE,$K24,DQ$16)&lt;=mediçao,BQ24,0),0),PLE!$AA$28*BQ24)</f>
        <v>0</v>
      </c>
      <c r="DR24" s="154">
        <f ca="1">IF($K24&lt;&gt;1,IF(ISNUMBER(INDEX(Import.PLE,$K24,DR$16)),IF(INDEX(Import.PLE,$K24,DR$16)&lt;=mediçao,BR24,0),0),PLE!$AA$28*BR24)</f>
        <v>0</v>
      </c>
      <c r="DS24" s="154">
        <f ca="1">IF($K24&lt;&gt;1,IF(ISNUMBER(INDEX(Import.PLE,$K24,DS$16)),IF(INDEX(Import.PLE,$K24,DS$16)&lt;=mediçao,BS24,0),0),PLE!$AA$28*BS24)</f>
        <v>0</v>
      </c>
      <c r="DT24" s="154">
        <f ca="1">IF($K24&lt;&gt;1,IF(ISNUMBER(INDEX(Import.PLE,$K24,DT$16)),IF(INDEX(Import.PLE,$K24,DT$16)&lt;=mediçao,BT24,0),0),PLE!$AA$28*BT24)</f>
        <v>0</v>
      </c>
      <c r="DU24" s="154">
        <f ca="1">IF($K24&lt;&gt;1,IF(ISNUMBER(INDEX(Import.PLE,$K24,DU$16)),IF(INDEX(Import.PLE,$K24,DU$16)&lt;=mediçao,BU24,0),0),PLE!$AA$28*BU24)</f>
        <v>0</v>
      </c>
      <c r="DV24" s="154">
        <f ca="1">IF($K24&lt;&gt;1,IF(ISNUMBER(INDEX(Import.PLE,$K24,DV$16)),IF(INDEX(Import.PLE,$K24,DV$16)&lt;=mediçao,BV24,0),0),PLE!$AA$28*BV24)</f>
        <v>0</v>
      </c>
      <c r="DW24" s="154">
        <f ca="1">IF($K24&lt;&gt;1,IF(ISNUMBER(INDEX(Import.PLE,$K24,DW$16)),IF(INDEX(Import.PLE,$K24,DW$16)&lt;=mediçao,BW24,0),0),PLE!$AA$28*BW24)</f>
        <v>0</v>
      </c>
      <c r="DX24" s="154">
        <f ca="1">IF($K24&lt;&gt;1,IF(ISNUMBER(INDEX(Import.PLE,$K24,DX$16)),IF(INDEX(Import.PLE,$K24,DX$16)&lt;=mediçao,BX24,0),0),PLE!$AA$28*BX24)</f>
        <v>0</v>
      </c>
      <c r="DY24" s="154">
        <f ca="1">IF($K24&lt;&gt;1,IF(ISNUMBER(INDEX(Import.PLE,$K24,DY$16)),IF(INDEX(Import.PLE,$K24,DY$16)&lt;=mediçao,BY24,0),0),PLE!$AA$28*BY24)</f>
        <v>0</v>
      </c>
      <c r="DZ24" s="154">
        <f ca="1">IF($K24&lt;&gt;1,IF(ISNUMBER(INDEX(Import.PLE,$K24,DZ$16)),IF(INDEX(Import.PLE,$K24,DZ$16)&lt;=mediçao,BZ24,0),0),PLE!$AA$28*BZ24)</f>
        <v>0</v>
      </c>
      <c r="EA24" s="154">
        <f ca="1">IF($K24&lt;&gt;1,IF(ISNUMBER(INDEX(Import.PLE,$K24,EA$16)),IF(INDEX(Import.PLE,$K24,EA$16)&lt;=mediçao,CA24,0),0),PLE!$AA$28*CA24)</f>
        <v>0</v>
      </c>
      <c r="EB24" s="154">
        <f ca="1">IF($K24&lt;&gt;1,IF(ISNUMBER(INDEX(Import.PLE,$K24,EB$16)),IF(INDEX(Import.PLE,$K24,EB$16)&lt;=mediçao,CB24,0),0),PLE!$AA$28*CB24)</f>
        <v>0</v>
      </c>
      <c r="EC24" s="154">
        <f ca="1">IF($K24&lt;&gt;1,IF(ISNUMBER(INDEX(Import.PLE,$K24,EC$16)),IF(INDEX(Import.PLE,$K24,EC$16)&lt;=mediçao,CC24,0),0),PLE!$AA$28*CC24)</f>
        <v>0</v>
      </c>
      <c r="ED24" s="154">
        <f ca="1">IF($K24&lt;&gt;1,IF(ISNUMBER(INDEX(Import.PLE,$K24,ED$16)),IF(INDEX(Import.PLE,$K24,ED$16)&lt;=mediçao,CD24,0),0),PLE!$AA$28*CD24)</f>
        <v>0</v>
      </c>
      <c r="EE24" s="154">
        <f ca="1">IF($K24&lt;&gt;1,IF(ISNUMBER(INDEX(Import.PLE,$K24,EE$16)),IF(INDEX(Import.PLE,$K24,EE$16)&lt;=mediçao,CE24,0),0),PLE!$AA$28*CE24)</f>
        <v>0</v>
      </c>
      <c r="EF24" s="154">
        <f ca="1">IF($K24&lt;&gt;1,IF(ISNUMBER(INDEX(Import.PLE,$K24,EF$16)),IF(INDEX(Import.PLE,$K24,EF$16)&lt;=mediçao,CF24,0),0),PLE!$AA$28*CF24)</f>
        <v>0</v>
      </c>
      <c r="EG24" s="154">
        <f ca="1">IF($K24&lt;&gt;1,IF(ISNUMBER(INDEX(Import.PLE,$K24,EG$16)),IF(INDEX(Import.PLE,$K24,EG$16)&lt;=mediçao,CG24,0),0),PLE!$AA$28*CG24)</f>
        <v>0</v>
      </c>
      <c r="EH24" s="154">
        <f ca="1">IF($K24&lt;&gt;1,IF(ISNUMBER(INDEX(Import.PLE,$K24,EH$16)),IF(INDEX(Import.PLE,$K24,EH$16)&lt;=mediçao,CH24,0),0),PLE!$AA$28*CH24)</f>
        <v>0</v>
      </c>
      <c r="EI24" s="154">
        <f ca="1">IF($K24&lt;&gt;1,IF(ISNUMBER(INDEX(Import.PLE,$K24,EI$16)),IF(INDEX(Import.PLE,$K24,EI$16)&lt;=mediçao,CI24,0),0),PLE!$AA$28*CI24)</f>
        <v>0</v>
      </c>
      <c r="EJ24" s="154">
        <f ca="1">IF($K24&lt;&gt;1,IF(ISNUMBER(INDEX(Import.PLE,$K24,EJ$16)),IF(INDEX(Import.PLE,$K24,EJ$16)&lt;=mediçao,CJ24,0),0),PLE!$AA$28*CJ24)</f>
        <v>0</v>
      </c>
      <c r="EK24" s="154">
        <f ca="1">IF($K24&lt;&gt;1,IF(ISNUMBER(INDEX(Import.PLE,$K24,EK$16)),IF(INDEX(Import.PLE,$K24,EK$16)&lt;=mediçao,CK24,0),0),PLE!$AA$28*CK24)</f>
        <v>0</v>
      </c>
      <c r="EL24" s="154">
        <f ca="1">IF($K24&lt;&gt;1,IF(ISNUMBER(INDEX(Import.PLE,$K24,EL$16)),IF(INDEX(Import.PLE,$K24,EL$16)&lt;=mediçao,CL24,0),0),PLE!$AA$28*CL24)</f>
        <v>0</v>
      </c>
      <c r="EM24" s="154">
        <f ca="1">IF($K24&lt;&gt;1,IF(ISNUMBER(INDEX(Import.PLE,$K24,EM$16)),IF(INDEX(Import.PLE,$K24,EM$16)&lt;=mediçao,CM24,0),0),PLE!$AA$28*CM24)</f>
        <v>0</v>
      </c>
      <c r="EN24" s="154">
        <f ca="1">IF($K24&lt;&gt;1,IF(ISNUMBER(INDEX(Import.PLE,$K24,EN$16)),IF(INDEX(Import.PLE,$K24,EN$16)&lt;=mediçao,CN24,0),0),PLE!$AA$28*CN24)</f>
        <v>0</v>
      </c>
      <c r="EO24" s="154">
        <f ca="1">IF($K24&lt;&gt;1,IF(ISNUMBER(INDEX(Import.PLE,$K24,EO$16)),IF(INDEX(Import.PLE,$K24,EO$16)&lt;=mediçao,CO24,0),0),PLE!$AA$28*CO24)</f>
        <v>0</v>
      </c>
      <c r="EP24" s="154">
        <f ca="1">IF($K24&lt;&gt;1,IF(ISNUMBER(INDEX(Import.PLE,$K24,EP$16)),IF(INDEX(Import.PLE,$K24,EP$16)&lt;=mediçao,CP24,0),0),PLE!$AA$28*CP24)</f>
        <v>0</v>
      </c>
      <c r="EQ24" s="154">
        <f ca="1">IF($K24&lt;&gt;1,IF(ISNUMBER(INDEX(Import.PLE,$K24,EQ$16)),IF(INDEX(Import.PLE,$K24,EQ$16)&lt;=mediçao,CQ24,0),0),PLE!$AA$28*CQ24)</f>
        <v>0</v>
      </c>
      <c r="ER24" s="154">
        <f ca="1">IF($K24&lt;&gt;1,IF(ISNUMBER(INDEX(Import.PLE,$K24,ER$16)),IF(INDEX(Import.PLE,$K24,ER$16)&lt;=mediçao,CR24,0),0),PLE!$AA$28*CR24)</f>
        <v>0</v>
      </c>
      <c r="ES24" s="154">
        <f ca="1">IF($K24&lt;&gt;1,IF(ISNUMBER(INDEX(Import.PLE,$K24,ES$16)),IF(INDEX(Import.PLE,$K24,ES$16)&lt;=mediçao,CS24,0),0),PLE!$AA$28*CS24)</f>
        <v>0</v>
      </c>
      <c r="ET24" s="154">
        <f ca="1">IF($K24&lt;&gt;1,IF(ISNUMBER(INDEX(Import.PLE,$K24,ET$16)),IF(INDEX(Import.PLE,$K24,ET$16)&lt;=mediçao,CT24,0),0),PLE!$AA$28*CT24)</f>
        <v>0</v>
      </c>
      <c r="EU24" s="154">
        <f ca="1">IF($K24&lt;&gt;1,IF(ISNUMBER(INDEX(Import.PLE,$K24,EU$16)),IF(INDEX(Import.PLE,$K24,EU$16)&lt;=mediçao,CU24,0),0),PLE!$AA$28*CU24)</f>
        <v>0</v>
      </c>
      <c r="EV24" s="154">
        <f ca="1">IF($K24&lt;&gt;1,IF(ISNUMBER(INDEX(Import.PLE,$K24,EV$16)),IF(INDEX(Import.PLE,$K24,EV$16)&lt;=mediçao,CV24,0),0),PLE!$AA$28*CV24)</f>
        <v>0</v>
      </c>
      <c r="EW24" s="154">
        <f ca="1">IF($K24&lt;&gt;1,IF(ISNUMBER(INDEX(Import.PLE,$K24,EW$16)),IF(INDEX(Import.PLE,$K24,EW$16)&lt;=mediçao,CW24,0),0),PLE!$AA$28*CW24)</f>
        <v>0</v>
      </c>
      <c r="EX24" s="154">
        <f ca="1">IF($K24&lt;&gt;1,IF(ISNUMBER(INDEX(Import.PLE,$K24,EX$16)),IF(INDEX(Import.PLE,$K24,EX$16)&lt;=mediçao,CX24,0),0),PLE!$AA$28*CX24)</f>
        <v>0</v>
      </c>
      <c r="EY24" s="154">
        <f ca="1">IF($K24&lt;&gt;1,IF(ISNUMBER(INDEX(Import.PLE,$K24,EY$16)),IF(INDEX(Import.PLE,$K24,EY$16)&lt;=mediçao,CY24,0),0),PLE!$AA$28*CY24)</f>
        <v>0</v>
      </c>
      <c r="EZ24" s="154">
        <f ca="1">IF($K24&lt;&gt;1,IF(ISNUMBER(INDEX(Import.PLE,$K24,EZ$16)),IF(INDEX(Import.PLE,$K24,EZ$16)&lt;=mediçao,CZ24,0),0),PLE!$AA$28*CZ24)</f>
        <v>0</v>
      </c>
      <c r="FA24" s="154">
        <f ca="1">IF($K24&lt;&gt;1,IF(ISNUMBER(INDEX(Import.PLE,$K24,FA$16)),IF(INDEX(Import.PLE,$K24,FA$16)&lt;=mediçao,DA24,0),0),PLE!$AA$28*DA24)</f>
        <v>0</v>
      </c>
      <c r="FB24" s="154">
        <f ca="1">IF($K24&lt;&gt;1,IF(ISNUMBER(INDEX(Import.PLE,$K24,FB$16)),IF(INDEX(Import.PLE,$K24,FB$16)&lt;=mediçao,DB24,0),0),PLE!$AA$28*DB24)</f>
        <v>0</v>
      </c>
      <c r="FC24" s="154">
        <f ca="1">IF($K24&lt;&gt;1,IF(ISNUMBER(INDEX(Import.PLE,$K24,FC$16)),IF(INDEX(Import.PLE,$K24,FC$16)&lt;=mediçao,DC24,0),0),PLE!$AA$28*DC24)</f>
        <v>0</v>
      </c>
      <c r="FD24" s="154">
        <f ca="1">IF($K24&lt;&gt;1,IF(ISNUMBER(INDEX(Import.PLE,$K24,FD$16)),IF(INDEX(Import.PLE,$K24,FD$16)&lt;=mediçao,DD24,0),0),PLE!$AA$28*DD24)</f>
        <v>0</v>
      </c>
      <c r="FE24" s="154">
        <f ca="1">IF($K24&lt;&gt;1,IF(ISNUMBER(INDEX(Import.PLE,$K24,FE$16)),IF(INDEX(Import.PLE,$K24,FE$16)&lt;=mediçao,DE24,0),0),PLE!$AA$28*DE24)</f>
        <v>0</v>
      </c>
      <c r="FF24" s="154">
        <f ca="1">IF($K24&lt;&gt;1,IF(ISNUMBER(INDEX(Import.PLE,$K24,FF$16)),IF(INDEX(Import.PLE,$K24,FF$16)&lt;=mediçao,DF24,0),0),PLE!$AA$28*DF24)</f>
        <v>0</v>
      </c>
      <c r="FG24" s="154">
        <f ca="1">IF($K24&lt;&gt;1,IF(ISNUMBER(INDEX(Import.PLE,$K24,FG$16)),IF(INDEX(Import.PLE,$K24,FG$16)&lt;=mediçao,DG24,0),0),PLE!$AA$28*DG24)</f>
        <v>0</v>
      </c>
      <c r="FH24" s="154">
        <f ca="1">IF($K24&lt;&gt;1,IF(ISNUMBER(INDEX(Import.PLE,$K24,FH$16)),IF(INDEX(Import.PLE,$K24,FH$16)&lt;=mediçao,DH24,0),0),PLE!$AA$28*DH24)</f>
        <v>0</v>
      </c>
      <c r="FI24" s="154">
        <f ca="1">IF($K24&lt;&gt;1,IF(ISNUMBER(INDEX(Import.PLE,$K24,FI$16)),IF(INDEX(Import.PLE,$K24,FI$16)&lt;=mediçao,DI24,0),0),PLE!$AA$28*DI24)</f>
        <v>0</v>
      </c>
      <c r="FJ24" s="154">
        <f ca="1">IF($K24&lt;&gt;1,IF(ISNUMBER(INDEX(Import.PLE,$K24,FJ$16)),IF(INDEX(Import.PLE,$K24,FJ$16)&lt;=mediçao,DJ24,0),0),PLE!$AA$28*DJ24)</f>
        <v>0</v>
      </c>
    </row>
    <row r="25" spans="2:166" s="113" customFormat="1" x14ac:dyDescent="0.25">
      <c r="B25" s="153">
        <f t="shared" ca="1" si="3"/>
        <v>8</v>
      </c>
      <c r="C25" s="108" t="str">
        <f t="shared" si="59"/>
        <v>Nível</v>
      </c>
      <c r="D25" s="177" t="s">
        <v>181</v>
      </c>
      <c r="E25" s="178" t="s">
        <v>163</v>
      </c>
      <c r="F25" s="176"/>
      <c r="G25" s="214" t="str">
        <f t="shared" si="60"/>
        <v/>
      </c>
      <c r="H25" s="215" t="str">
        <f t="shared" si="61"/>
        <v/>
      </c>
      <c r="I25" s="216"/>
      <c r="J25" s="111"/>
      <c r="K25" s="209"/>
      <c r="L25" s="208" t="str">
        <f>activatedados.form2</f>
        <v/>
      </c>
      <c r="M25" s="112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M25" s="154">
        <f t="shared" si="62"/>
        <v>0</v>
      </c>
      <c r="BN25" s="154">
        <f t="shared" si="63"/>
        <v>0</v>
      </c>
      <c r="BO25" s="154">
        <f t="shared" si="64"/>
        <v>0</v>
      </c>
      <c r="BP25" s="154">
        <f t="shared" si="65"/>
        <v>0</v>
      </c>
      <c r="BQ25" s="154">
        <f t="shared" si="66"/>
        <v>0</v>
      </c>
      <c r="BR25" s="154">
        <f t="shared" si="67"/>
        <v>0</v>
      </c>
      <c r="BS25" s="154">
        <f t="shared" si="68"/>
        <v>0</v>
      </c>
      <c r="BT25" s="154">
        <f t="shared" si="69"/>
        <v>0</v>
      </c>
      <c r="BU25" s="154">
        <f t="shared" si="70"/>
        <v>0</v>
      </c>
      <c r="BV25" s="154">
        <f t="shared" si="71"/>
        <v>0</v>
      </c>
      <c r="BW25" s="154">
        <f t="shared" si="72"/>
        <v>0</v>
      </c>
      <c r="BX25" s="154">
        <f t="shared" si="73"/>
        <v>0</v>
      </c>
      <c r="BY25" s="154">
        <f t="shared" si="74"/>
        <v>0</v>
      </c>
      <c r="BZ25" s="154">
        <f t="shared" si="75"/>
        <v>0</v>
      </c>
      <c r="CA25" s="154">
        <f t="shared" si="76"/>
        <v>0</v>
      </c>
      <c r="CB25" s="154">
        <f t="shared" si="77"/>
        <v>0</v>
      </c>
      <c r="CC25" s="154">
        <f t="shared" si="78"/>
        <v>0</v>
      </c>
      <c r="CD25" s="154">
        <f t="shared" si="79"/>
        <v>0</v>
      </c>
      <c r="CE25" s="154">
        <f t="shared" si="80"/>
        <v>0</v>
      </c>
      <c r="CF25" s="154">
        <f t="shared" si="81"/>
        <v>0</v>
      </c>
      <c r="CG25" s="154">
        <f t="shared" si="82"/>
        <v>0</v>
      </c>
      <c r="CH25" s="154">
        <f t="shared" si="83"/>
        <v>0</v>
      </c>
      <c r="CI25" s="154">
        <f t="shared" si="84"/>
        <v>0</v>
      </c>
      <c r="CJ25" s="154">
        <f t="shared" si="85"/>
        <v>0</v>
      </c>
      <c r="CK25" s="154">
        <f t="shared" si="86"/>
        <v>0</v>
      </c>
      <c r="CL25" s="154">
        <f t="shared" si="87"/>
        <v>0</v>
      </c>
      <c r="CM25" s="154">
        <f t="shared" si="88"/>
        <v>0</v>
      </c>
      <c r="CN25" s="154">
        <f t="shared" si="89"/>
        <v>0</v>
      </c>
      <c r="CO25" s="154">
        <f t="shared" si="90"/>
        <v>0</v>
      </c>
      <c r="CP25" s="154">
        <f t="shared" si="91"/>
        <v>0</v>
      </c>
      <c r="CQ25" s="154">
        <f t="shared" si="92"/>
        <v>0</v>
      </c>
      <c r="CR25" s="154">
        <f t="shared" si="93"/>
        <v>0</v>
      </c>
      <c r="CS25" s="154">
        <f t="shared" si="94"/>
        <v>0</v>
      </c>
      <c r="CT25" s="154">
        <f t="shared" si="95"/>
        <v>0</v>
      </c>
      <c r="CU25" s="154">
        <f t="shared" si="96"/>
        <v>0</v>
      </c>
      <c r="CV25" s="154">
        <f t="shared" si="97"/>
        <v>0</v>
      </c>
      <c r="CW25" s="154">
        <f t="shared" si="98"/>
        <v>0</v>
      </c>
      <c r="CX25" s="154">
        <f t="shared" si="99"/>
        <v>0</v>
      </c>
      <c r="CY25" s="154">
        <f t="shared" si="100"/>
        <v>0</v>
      </c>
      <c r="CZ25" s="154">
        <f t="shared" si="101"/>
        <v>0</v>
      </c>
      <c r="DA25" s="154">
        <f t="shared" si="102"/>
        <v>0</v>
      </c>
      <c r="DB25" s="154">
        <f t="shared" si="103"/>
        <v>0</v>
      </c>
      <c r="DC25" s="154">
        <f t="shared" si="104"/>
        <v>0</v>
      </c>
      <c r="DD25" s="154">
        <f t="shared" si="105"/>
        <v>0</v>
      </c>
      <c r="DE25" s="154">
        <f t="shared" si="106"/>
        <v>0</v>
      </c>
      <c r="DF25" s="154">
        <f t="shared" si="107"/>
        <v>0</v>
      </c>
      <c r="DG25" s="154">
        <f t="shared" si="108"/>
        <v>0</v>
      </c>
      <c r="DH25" s="154">
        <f t="shared" si="109"/>
        <v>0</v>
      </c>
      <c r="DI25" s="154">
        <f t="shared" si="110"/>
        <v>0</v>
      </c>
      <c r="DJ25" s="154">
        <f t="shared" si="111"/>
        <v>0</v>
      </c>
      <c r="DK25" s="162" t="str">
        <f t="shared" si="112"/>
        <v>4</v>
      </c>
      <c r="DL25" s="162">
        <f t="shared" ca="1" si="113"/>
        <v>0</v>
      </c>
      <c r="DM25" s="154">
        <f ca="1">IF($K25&lt;&gt;1,IF(ISNUMBER(INDEX(Import.PLE,$K25,DM$16)),IF(INDEX(Import.PLE,$K25,DM$16)&lt;=mediçao,BM25,0),0),PLE!$AA$28*BM25)</f>
        <v>0</v>
      </c>
      <c r="DN25" s="154">
        <f ca="1">IF($K25&lt;&gt;1,IF(ISNUMBER(INDEX(Import.PLE,$K25,DN$16)),IF(INDEX(Import.PLE,$K25,DN$16)&lt;=mediçao,BN25,0),0),PLE!$AA$28*BN25)</f>
        <v>0</v>
      </c>
      <c r="DO25" s="154">
        <f ca="1">IF($K25&lt;&gt;1,IF(ISNUMBER(INDEX(Import.PLE,$K25,DO$16)),IF(INDEX(Import.PLE,$K25,DO$16)&lt;=mediçao,BO25,0),0),PLE!$AA$28*BO25)</f>
        <v>0</v>
      </c>
      <c r="DP25" s="154">
        <f ca="1">IF($K25&lt;&gt;1,IF(ISNUMBER(INDEX(Import.PLE,$K25,DP$16)),IF(INDEX(Import.PLE,$K25,DP$16)&lt;=mediçao,BP25,0),0),PLE!$AA$28*BP25)</f>
        <v>0</v>
      </c>
      <c r="DQ25" s="154">
        <f ca="1">IF($K25&lt;&gt;1,IF(ISNUMBER(INDEX(Import.PLE,$K25,DQ$16)),IF(INDEX(Import.PLE,$K25,DQ$16)&lt;=mediçao,BQ25,0),0),PLE!$AA$28*BQ25)</f>
        <v>0</v>
      </c>
      <c r="DR25" s="154">
        <f ca="1">IF($K25&lt;&gt;1,IF(ISNUMBER(INDEX(Import.PLE,$K25,DR$16)),IF(INDEX(Import.PLE,$K25,DR$16)&lt;=mediçao,BR25,0),0),PLE!$AA$28*BR25)</f>
        <v>0</v>
      </c>
      <c r="DS25" s="154">
        <f ca="1">IF($K25&lt;&gt;1,IF(ISNUMBER(INDEX(Import.PLE,$K25,DS$16)),IF(INDEX(Import.PLE,$K25,DS$16)&lt;=mediçao,BS25,0),0),PLE!$AA$28*BS25)</f>
        <v>0</v>
      </c>
      <c r="DT25" s="154">
        <f ca="1">IF($K25&lt;&gt;1,IF(ISNUMBER(INDEX(Import.PLE,$K25,DT$16)),IF(INDEX(Import.PLE,$K25,DT$16)&lt;=mediçao,BT25,0),0),PLE!$AA$28*BT25)</f>
        <v>0</v>
      </c>
      <c r="DU25" s="154">
        <f ca="1">IF($K25&lt;&gt;1,IF(ISNUMBER(INDEX(Import.PLE,$K25,DU$16)),IF(INDEX(Import.PLE,$K25,DU$16)&lt;=mediçao,BU25,0),0),PLE!$AA$28*BU25)</f>
        <v>0</v>
      </c>
      <c r="DV25" s="154">
        <f ca="1">IF($K25&lt;&gt;1,IF(ISNUMBER(INDEX(Import.PLE,$K25,DV$16)),IF(INDEX(Import.PLE,$K25,DV$16)&lt;=mediçao,BV25,0),0),PLE!$AA$28*BV25)</f>
        <v>0</v>
      </c>
      <c r="DW25" s="154">
        <f ca="1">IF($K25&lt;&gt;1,IF(ISNUMBER(INDEX(Import.PLE,$K25,DW$16)),IF(INDEX(Import.PLE,$K25,DW$16)&lt;=mediçao,BW25,0),0),PLE!$AA$28*BW25)</f>
        <v>0</v>
      </c>
      <c r="DX25" s="154">
        <f ca="1">IF($K25&lt;&gt;1,IF(ISNUMBER(INDEX(Import.PLE,$K25,DX$16)),IF(INDEX(Import.PLE,$K25,DX$16)&lt;=mediçao,BX25,0),0),PLE!$AA$28*BX25)</f>
        <v>0</v>
      </c>
      <c r="DY25" s="154">
        <f ca="1">IF($K25&lt;&gt;1,IF(ISNUMBER(INDEX(Import.PLE,$K25,DY$16)),IF(INDEX(Import.PLE,$K25,DY$16)&lt;=mediçao,BY25,0),0),PLE!$AA$28*BY25)</f>
        <v>0</v>
      </c>
      <c r="DZ25" s="154">
        <f ca="1">IF($K25&lt;&gt;1,IF(ISNUMBER(INDEX(Import.PLE,$K25,DZ$16)),IF(INDEX(Import.PLE,$K25,DZ$16)&lt;=mediçao,BZ25,0),0),PLE!$AA$28*BZ25)</f>
        <v>0</v>
      </c>
      <c r="EA25" s="154">
        <f ca="1">IF($K25&lt;&gt;1,IF(ISNUMBER(INDEX(Import.PLE,$K25,EA$16)),IF(INDEX(Import.PLE,$K25,EA$16)&lt;=mediçao,CA25,0),0),PLE!$AA$28*CA25)</f>
        <v>0</v>
      </c>
      <c r="EB25" s="154">
        <f ca="1">IF($K25&lt;&gt;1,IF(ISNUMBER(INDEX(Import.PLE,$K25,EB$16)),IF(INDEX(Import.PLE,$K25,EB$16)&lt;=mediçao,CB25,0),0),PLE!$AA$28*CB25)</f>
        <v>0</v>
      </c>
      <c r="EC25" s="154">
        <f ca="1">IF($K25&lt;&gt;1,IF(ISNUMBER(INDEX(Import.PLE,$K25,EC$16)),IF(INDEX(Import.PLE,$K25,EC$16)&lt;=mediçao,CC25,0),0),PLE!$AA$28*CC25)</f>
        <v>0</v>
      </c>
      <c r="ED25" s="154">
        <f ca="1">IF($K25&lt;&gt;1,IF(ISNUMBER(INDEX(Import.PLE,$K25,ED$16)),IF(INDEX(Import.PLE,$K25,ED$16)&lt;=mediçao,CD25,0),0),PLE!$AA$28*CD25)</f>
        <v>0</v>
      </c>
      <c r="EE25" s="154">
        <f ca="1">IF($K25&lt;&gt;1,IF(ISNUMBER(INDEX(Import.PLE,$K25,EE$16)),IF(INDEX(Import.PLE,$K25,EE$16)&lt;=mediçao,CE25,0),0),PLE!$AA$28*CE25)</f>
        <v>0</v>
      </c>
      <c r="EF25" s="154">
        <f ca="1">IF($K25&lt;&gt;1,IF(ISNUMBER(INDEX(Import.PLE,$K25,EF$16)),IF(INDEX(Import.PLE,$K25,EF$16)&lt;=mediçao,CF25,0),0),PLE!$AA$28*CF25)</f>
        <v>0</v>
      </c>
      <c r="EG25" s="154">
        <f ca="1">IF($K25&lt;&gt;1,IF(ISNUMBER(INDEX(Import.PLE,$K25,EG$16)),IF(INDEX(Import.PLE,$K25,EG$16)&lt;=mediçao,CG25,0),0),PLE!$AA$28*CG25)</f>
        <v>0</v>
      </c>
      <c r="EH25" s="154">
        <f ca="1">IF($K25&lt;&gt;1,IF(ISNUMBER(INDEX(Import.PLE,$K25,EH$16)),IF(INDEX(Import.PLE,$K25,EH$16)&lt;=mediçao,CH25,0),0),PLE!$AA$28*CH25)</f>
        <v>0</v>
      </c>
      <c r="EI25" s="154">
        <f ca="1">IF($K25&lt;&gt;1,IF(ISNUMBER(INDEX(Import.PLE,$K25,EI$16)),IF(INDEX(Import.PLE,$K25,EI$16)&lt;=mediçao,CI25,0),0),PLE!$AA$28*CI25)</f>
        <v>0</v>
      </c>
      <c r="EJ25" s="154">
        <f ca="1">IF($K25&lt;&gt;1,IF(ISNUMBER(INDEX(Import.PLE,$K25,EJ$16)),IF(INDEX(Import.PLE,$K25,EJ$16)&lt;=mediçao,CJ25,0),0),PLE!$AA$28*CJ25)</f>
        <v>0</v>
      </c>
      <c r="EK25" s="154">
        <f ca="1">IF($K25&lt;&gt;1,IF(ISNUMBER(INDEX(Import.PLE,$K25,EK$16)),IF(INDEX(Import.PLE,$K25,EK$16)&lt;=mediçao,CK25,0),0),PLE!$AA$28*CK25)</f>
        <v>0</v>
      </c>
      <c r="EL25" s="154">
        <f ca="1">IF($K25&lt;&gt;1,IF(ISNUMBER(INDEX(Import.PLE,$K25,EL$16)),IF(INDEX(Import.PLE,$K25,EL$16)&lt;=mediçao,CL25,0),0),PLE!$AA$28*CL25)</f>
        <v>0</v>
      </c>
      <c r="EM25" s="154">
        <f ca="1">IF($K25&lt;&gt;1,IF(ISNUMBER(INDEX(Import.PLE,$K25,EM$16)),IF(INDEX(Import.PLE,$K25,EM$16)&lt;=mediçao,CM25,0),0),PLE!$AA$28*CM25)</f>
        <v>0</v>
      </c>
      <c r="EN25" s="154">
        <f ca="1">IF($K25&lt;&gt;1,IF(ISNUMBER(INDEX(Import.PLE,$K25,EN$16)),IF(INDEX(Import.PLE,$K25,EN$16)&lt;=mediçao,CN25,0),0),PLE!$AA$28*CN25)</f>
        <v>0</v>
      </c>
      <c r="EO25" s="154">
        <f ca="1">IF($K25&lt;&gt;1,IF(ISNUMBER(INDEX(Import.PLE,$K25,EO$16)),IF(INDEX(Import.PLE,$K25,EO$16)&lt;=mediçao,CO25,0),0),PLE!$AA$28*CO25)</f>
        <v>0</v>
      </c>
      <c r="EP25" s="154">
        <f ca="1">IF($K25&lt;&gt;1,IF(ISNUMBER(INDEX(Import.PLE,$K25,EP$16)),IF(INDEX(Import.PLE,$K25,EP$16)&lt;=mediçao,CP25,0),0),PLE!$AA$28*CP25)</f>
        <v>0</v>
      </c>
      <c r="EQ25" s="154">
        <f ca="1">IF($K25&lt;&gt;1,IF(ISNUMBER(INDEX(Import.PLE,$K25,EQ$16)),IF(INDEX(Import.PLE,$K25,EQ$16)&lt;=mediçao,CQ25,0),0),PLE!$AA$28*CQ25)</f>
        <v>0</v>
      </c>
      <c r="ER25" s="154">
        <f ca="1">IF($K25&lt;&gt;1,IF(ISNUMBER(INDEX(Import.PLE,$K25,ER$16)),IF(INDEX(Import.PLE,$K25,ER$16)&lt;=mediçao,CR25,0),0),PLE!$AA$28*CR25)</f>
        <v>0</v>
      </c>
      <c r="ES25" s="154">
        <f ca="1">IF($K25&lt;&gt;1,IF(ISNUMBER(INDEX(Import.PLE,$K25,ES$16)),IF(INDEX(Import.PLE,$K25,ES$16)&lt;=mediçao,CS25,0),0),PLE!$AA$28*CS25)</f>
        <v>0</v>
      </c>
      <c r="ET25" s="154">
        <f ca="1">IF($K25&lt;&gt;1,IF(ISNUMBER(INDEX(Import.PLE,$K25,ET$16)),IF(INDEX(Import.PLE,$K25,ET$16)&lt;=mediçao,CT25,0),0),PLE!$AA$28*CT25)</f>
        <v>0</v>
      </c>
      <c r="EU25" s="154">
        <f ca="1">IF($K25&lt;&gt;1,IF(ISNUMBER(INDEX(Import.PLE,$K25,EU$16)),IF(INDEX(Import.PLE,$K25,EU$16)&lt;=mediçao,CU25,0),0),PLE!$AA$28*CU25)</f>
        <v>0</v>
      </c>
      <c r="EV25" s="154">
        <f ca="1">IF($K25&lt;&gt;1,IF(ISNUMBER(INDEX(Import.PLE,$K25,EV$16)),IF(INDEX(Import.PLE,$K25,EV$16)&lt;=mediçao,CV25,0),0),PLE!$AA$28*CV25)</f>
        <v>0</v>
      </c>
      <c r="EW25" s="154">
        <f ca="1">IF($K25&lt;&gt;1,IF(ISNUMBER(INDEX(Import.PLE,$K25,EW$16)),IF(INDEX(Import.PLE,$K25,EW$16)&lt;=mediçao,CW25,0),0),PLE!$AA$28*CW25)</f>
        <v>0</v>
      </c>
      <c r="EX25" s="154">
        <f ca="1">IF($K25&lt;&gt;1,IF(ISNUMBER(INDEX(Import.PLE,$K25,EX$16)),IF(INDEX(Import.PLE,$K25,EX$16)&lt;=mediçao,CX25,0),0),PLE!$AA$28*CX25)</f>
        <v>0</v>
      </c>
      <c r="EY25" s="154">
        <f ca="1">IF($K25&lt;&gt;1,IF(ISNUMBER(INDEX(Import.PLE,$K25,EY$16)),IF(INDEX(Import.PLE,$K25,EY$16)&lt;=mediçao,CY25,0),0),PLE!$AA$28*CY25)</f>
        <v>0</v>
      </c>
      <c r="EZ25" s="154">
        <f ca="1">IF($K25&lt;&gt;1,IF(ISNUMBER(INDEX(Import.PLE,$K25,EZ$16)),IF(INDEX(Import.PLE,$K25,EZ$16)&lt;=mediçao,CZ25,0),0),PLE!$AA$28*CZ25)</f>
        <v>0</v>
      </c>
      <c r="FA25" s="154">
        <f ca="1">IF($K25&lt;&gt;1,IF(ISNUMBER(INDEX(Import.PLE,$K25,FA$16)),IF(INDEX(Import.PLE,$K25,FA$16)&lt;=mediçao,DA25,0),0),PLE!$AA$28*DA25)</f>
        <v>0</v>
      </c>
      <c r="FB25" s="154">
        <f ca="1">IF($K25&lt;&gt;1,IF(ISNUMBER(INDEX(Import.PLE,$K25,FB$16)),IF(INDEX(Import.PLE,$K25,FB$16)&lt;=mediçao,DB25,0),0),PLE!$AA$28*DB25)</f>
        <v>0</v>
      </c>
      <c r="FC25" s="154">
        <f ca="1">IF($K25&lt;&gt;1,IF(ISNUMBER(INDEX(Import.PLE,$K25,FC$16)),IF(INDEX(Import.PLE,$K25,FC$16)&lt;=mediçao,DC25,0),0),PLE!$AA$28*DC25)</f>
        <v>0</v>
      </c>
      <c r="FD25" s="154">
        <f ca="1">IF($K25&lt;&gt;1,IF(ISNUMBER(INDEX(Import.PLE,$K25,FD$16)),IF(INDEX(Import.PLE,$K25,FD$16)&lt;=mediçao,DD25,0),0),PLE!$AA$28*DD25)</f>
        <v>0</v>
      </c>
      <c r="FE25" s="154">
        <f ca="1">IF($K25&lt;&gt;1,IF(ISNUMBER(INDEX(Import.PLE,$K25,FE$16)),IF(INDEX(Import.PLE,$K25,FE$16)&lt;=mediçao,DE25,0),0),PLE!$AA$28*DE25)</f>
        <v>0</v>
      </c>
      <c r="FF25" s="154">
        <f ca="1">IF($K25&lt;&gt;1,IF(ISNUMBER(INDEX(Import.PLE,$K25,FF$16)),IF(INDEX(Import.PLE,$K25,FF$16)&lt;=mediçao,DF25,0),0),PLE!$AA$28*DF25)</f>
        <v>0</v>
      </c>
      <c r="FG25" s="154">
        <f ca="1">IF($K25&lt;&gt;1,IF(ISNUMBER(INDEX(Import.PLE,$K25,FG$16)),IF(INDEX(Import.PLE,$K25,FG$16)&lt;=mediçao,DG25,0),0),PLE!$AA$28*DG25)</f>
        <v>0</v>
      </c>
      <c r="FH25" s="154">
        <f ca="1">IF($K25&lt;&gt;1,IF(ISNUMBER(INDEX(Import.PLE,$K25,FH$16)),IF(INDEX(Import.PLE,$K25,FH$16)&lt;=mediçao,DH25,0),0),PLE!$AA$28*DH25)</f>
        <v>0</v>
      </c>
      <c r="FI25" s="154">
        <f ca="1">IF($K25&lt;&gt;1,IF(ISNUMBER(INDEX(Import.PLE,$K25,FI$16)),IF(INDEX(Import.PLE,$K25,FI$16)&lt;=mediçao,DI25,0),0),PLE!$AA$28*DI25)</f>
        <v>0</v>
      </c>
      <c r="FJ25" s="154">
        <f ca="1">IF($K25&lt;&gt;1,IF(ISNUMBER(INDEX(Import.PLE,$K25,FJ$16)),IF(INDEX(Import.PLE,$K25,FJ$16)&lt;=mediçao,DJ25,0),0),PLE!$AA$28*DJ25)</f>
        <v>0</v>
      </c>
    </row>
    <row r="26" spans="2:166" s="113" customFormat="1" ht="22.5" x14ac:dyDescent="0.25">
      <c r="B26" s="153">
        <f t="shared" ca="1" si="3"/>
        <v>9</v>
      </c>
      <c r="C26" s="108" t="str">
        <f t="shared" si="59"/>
        <v>Serviço</v>
      </c>
      <c r="D26" s="177" t="s">
        <v>182</v>
      </c>
      <c r="E26" s="178" t="s">
        <v>163</v>
      </c>
      <c r="F26" s="176" t="s">
        <v>183</v>
      </c>
      <c r="G26" s="214">
        <f t="shared" si="60"/>
        <v>1</v>
      </c>
      <c r="H26" s="215">
        <f t="shared" si="61"/>
        <v>16784.990000000002</v>
      </c>
      <c r="I26" s="216">
        <v>16784.990000000002</v>
      </c>
      <c r="J26" s="111"/>
      <c r="K26" s="209">
        <f ca="1">DADOS!A37</f>
        <v>4</v>
      </c>
      <c r="L26" s="208" t="str">
        <f ca="1">activatedados.form2</f>
        <v>4-MOBILIZAÇÃO E DESMOBILIZAÇÃO</v>
      </c>
      <c r="M26" s="112"/>
      <c r="N26" s="221">
        <v>1</v>
      </c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M26" s="154">
        <f t="shared" ca="1" si="62"/>
        <v>16784.990000000002</v>
      </c>
      <c r="BN26" s="154">
        <f t="shared" ca="1" si="63"/>
        <v>0</v>
      </c>
      <c r="BO26" s="154">
        <f t="shared" ca="1" si="64"/>
        <v>0</v>
      </c>
      <c r="BP26" s="154">
        <f t="shared" ca="1" si="65"/>
        <v>0</v>
      </c>
      <c r="BQ26" s="154">
        <f t="shared" si="66"/>
        <v>0</v>
      </c>
      <c r="BR26" s="154">
        <f t="shared" si="67"/>
        <v>0</v>
      </c>
      <c r="BS26" s="154">
        <f t="shared" si="68"/>
        <v>0</v>
      </c>
      <c r="BT26" s="154">
        <f t="shared" si="69"/>
        <v>0</v>
      </c>
      <c r="BU26" s="154">
        <f t="shared" si="70"/>
        <v>0</v>
      </c>
      <c r="BV26" s="154">
        <f t="shared" si="71"/>
        <v>0</v>
      </c>
      <c r="BW26" s="154">
        <f t="shared" si="72"/>
        <v>0</v>
      </c>
      <c r="BX26" s="154">
        <f t="shared" si="73"/>
        <v>0</v>
      </c>
      <c r="BY26" s="154">
        <f t="shared" si="74"/>
        <v>0</v>
      </c>
      <c r="BZ26" s="154">
        <f t="shared" si="75"/>
        <v>0</v>
      </c>
      <c r="CA26" s="154">
        <f t="shared" si="76"/>
        <v>0</v>
      </c>
      <c r="CB26" s="154">
        <f t="shared" si="77"/>
        <v>0</v>
      </c>
      <c r="CC26" s="154">
        <f t="shared" si="78"/>
        <v>0</v>
      </c>
      <c r="CD26" s="154">
        <f t="shared" si="79"/>
        <v>0</v>
      </c>
      <c r="CE26" s="154">
        <f t="shared" si="80"/>
        <v>0</v>
      </c>
      <c r="CF26" s="154">
        <f t="shared" si="81"/>
        <v>0</v>
      </c>
      <c r="CG26" s="154">
        <f t="shared" si="82"/>
        <v>0</v>
      </c>
      <c r="CH26" s="154">
        <f t="shared" si="83"/>
        <v>0</v>
      </c>
      <c r="CI26" s="154">
        <f t="shared" si="84"/>
        <v>0</v>
      </c>
      <c r="CJ26" s="154">
        <f t="shared" si="85"/>
        <v>0</v>
      </c>
      <c r="CK26" s="154">
        <f t="shared" si="86"/>
        <v>0</v>
      </c>
      <c r="CL26" s="154">
        <f t="shared" si="87"/>
        <v>0</v>
      </c>
      <c r="CM26" s="154">
        <f t="shared" si="88"/>
        <v>0</v>
      </c>
      <c r="CN26" s="154">
        <f t="shared" si="89"/>
        <v>0</v>
      </c>
      <c r="CO26" s="154">
        <f t="shared" si="90"/>
        <v>0</v>
      </c>
      <c r="CP26" s="154">
        <f t="shared" si="91"/>
        <v>0</v>
      </c>
      <c r="CQ26" s="154">
        <f t="shared" si="92"/>
        <v>0</v>
      </c>
      <c r="CR26" s="154">
        <f t="shared" si="93"/>
        <v>0</v>
      </c>
      <c r="CS26" s="154">
        <f t="shared" si="94"/>
        <v>0</v>
      </c>
      <c r="CT26" s="154">
        <f t="shared" si="95"/>
        <v>0</v>
      </c>
      <c r="CU26" s="154">
        <f t="shared" si="96"/>
        <v>0</v>
      </c>
      <c r="CV26" s="154">
        <f t="shared" si="97"/>
        <v>0</v>
      </c>
      <c r="CW26" s="154">
        <f t="shared" si="98"/>
        <v>0</v>
      </c>
      <c r="CX26" s="154">
        <f t="shared" si="99"/>
        <v>0</v>
      </c>
      <c r="CY26" s="154">
        <f t="shared" si="100"/>
        <v>0</v>
      </c>
      <c r="CZ26" s="154">
        <f t="shared" si="101"/>
        <v>0</v>
      </c>
      <c r="DA26" s="154">
        <f t="shared" si="102"/>
        <v>0</v>
      </c>
      <c r="DB26" s="154">
        <f t="shared" si="103"/>
        <v>0</v>
      </c>
      <c r="DC26" s="154">
        <f t="shared" si="104"/>
        <v>0</v>
      </c>
      <c r="DD26" s="154">
        <f t="shared" si="105"/>
        <v>0</v>
      </c>
      <c r="DE26" s="154">
        <f t="shared" si="106"/>
        <v>0</v>
      </c>
      <c r="DF26" s="154">
        <f t="shared" si="107"/>
        <v>0</v>
      </c>
      <c r="DG26" s="154">
        <f t="shared" si="108"/>
        <v>0</v>
      </c>
      <c r="DH26" s="154">
        <f t="shared" si="109"/>
        <v>0</v>
      </c>
      <c r="DI26" s="154">
        <f t="shared" si="110"/>
        <v>0</v>
      </c>
      <c r="DJ26" s="154">
        <f t="shared" si="111"/>
        <v>0</v>
      </c>
      <c r="DK26" s="162" t="str">
        <f t="shared" si="112"/>
        <v>4</v>
      </c>
      <c r="DL26" s="162">
        <f t="shared" ca="1" si="113"/>
        <v>0</v>
      </c>
      <c r="DM26" s="154">
        <f ca="1">IF($K26&lt;&gt;1,IF(ISNUMBER(INDEX(Import.PLE,$K26,DM$16)),IF(INDEX(Import.PLE,$K26,DM$16)&lt;=mediçao,BM26,0),0),PLE!$AA$28*BM26)</f>
        <v>0</v>
      </c>
      <c r="DN26" s="154">
        <f ca="1">IF($K26&lt;&gt;1,IF(ISNUMBER(INDEX(Import.PLE,$K26,DN$16)),IF(INDEX(Import.PLE,$K26,DN$16)&lt;=mediçao,BN26,0),0),PLE!$AA$28*BN26)</f>
        <v>0</v>
      </c>
      <c r="DO26" s="154">
        <f ca="1">IF($K26&lt;&gt;1,IF(ISNUMBER(INDEX(Import.PLE,$K26,DO$16)),IF(INDEX(Import.PLE,$K26,DO$16)&lt;=mediçao,BO26,0),0),PLE!$AA$28*BO26)</f>
        <v>0</v>
      </c>
      <c r="DP26" s="154">
        <f ca="1">IF($K26&lt;&gt;1,IF(ISNUMBER(INDEX(Import.PLE,$K26,DP$16)),IF(INDEX(Import.PLE,$K26,DP$16)&lt;=mediçao,BP26,0),0),PLE!$AA$28*BP26)</f>
        <v>0</v>
      </c>
      <c r="DQ26" s="154">
        <f ca="1">IF($K26&lt;&gt;1,IF(ISNUMBER(INDEX(Import.PLE,$K26,DQ$16)),IF(INDEX(Import.PLE,$K26,DQ$16)&lt;=mediçao,BQ26,0),0),PLE!$AA$28*BQ26)</f>
        <v>0</v>
      </c>
      <c r="DR26" s="154">
        <f ca="1">IF($K26&lt;&gt;1,IF(ISNUMBER(INDEX(Import.PLE,$K26,DR$16)),IF(INDEX(Import.PLE,$K26,DR$16)&lt;=mediçao,BR26,0),0),PLE!$AA$28*BR26)</f>
        <v>0</v>
      </c>
      <c r="DS26" s="154">
        <f ca="1">IF($K26&lt;&gt;1,IF(ISNUMBER(INDEX(Import.PLE,$K26,DS$16)),IF(INDEX(Import.PLE,$K26,DS$16)&lt;=mediçao,BS26,0),0),PLE!$AA$28*BS26)</f>
        <v>0</v>
      </c>
      <c r="DT26" s="154">
        <f ca="1">IF($K26&lt;&gt;1,IF(ISNUMBER(INDEX(Import.PLE,$K26,DT$16)),IF(INDEX(Import.PLE,$K26,DT$16)&lt;=mediçao,BT26,0),0),PLE!$AA$28*BT26)</f>
        <v>0</v>
      </c>
      <c r="DU26" s="154">
        <f ca="1">IF($K26&lt;&gt;1,IF(ISNUMBER(INDEX(Import.PLE,$K26,DU$16)),IF(INDEX(Import.PLE,$K26,DU$16)&lt;=mediçao,BU26,0),0),PLE!$AA$28*BU26)</f>
        <v>0</v>
      </c>
      <c r="DV26" s="154">
        <f ca="1">IF($K26&lt;&gt;1,IF(ISNUMBER(INDEX(Import.PLE,$K26,DV$16)),IF(INDEX(Import.PLE,$K26,DV$16)&lt;=mediçao,BV26,0),0),PLE!$AA$28*BV26)</f>
        <v>0</v>
      </c>
      <c r="DW26" s="154">
        <f ca="1">IF($K26&lt;&gt;1,IF(ISNUMBER(INDEX(Import.PLE,$K26,DW$16)),IF(INDEX(Import.PLE,$K26,DW$16)&lt;=mediçao,BW26,0),0),PLE!$AA$28*BW26)</f>
        <v>0</v>
      </c>
      <c r="DX26" s="154">
        <f ca="1">IF($K26&lt;&gt;1,IF(ISNUMBER(INDEX(Import.PLE,$K26,DX$16)),IF(INDEX(Import.PLE,$K26,DX$16)&lt;=mediçao,BX26,0),0),PLE!$AA$28*BX26)</f>
        <v>0</v>
      </c>
      <c r="DY26" s="154">
        <f ca="1">IF($K26&lt;&gt;1,IF(ISNUMBER(INDEX(Import.PLE,$K26,DY$16)),IF(INDEX(Import.PLE,$K26,DY$16)&lt;=mediçao,BY26,0),0),PLE!$AA$28*BY26)</f>
        <v>0</v>
      </c>
      <c r="DZ26" s="154">
        <f ca="1">IF($K26&lt;&gt;1,IF(ISNUMBER(INDEX(Import.PLE,$K26,DZ$16)),IF(INDEX(Import.PLE,$K26,DZ$16)&lt;=mediçao,BZ26,0),0),PLE!$AA$28*BZ26)</f>
        <v>0</v>
      </c>
      <c r="EA26" s="154">
        <f ca="1">IF($K26&lt;&gt;1,IF(ISNUMBER(INDEX(Import.PLE,$K26,EA$16)),IF(INDEX(Import.PLE,$K26,EA$16)&lt;=mediçao,CA26,0),0),PLE!$AA$28*CA26)</f>
        <v>0</v>
      </c>
      <c r="EB26" s="154">
        <f ca="1">IF($K26&lt;&gt;1,IF(ISNUMBER(INDEX(Import.PLE,$K26,EB$16)),IF(INDEX(Import.PLE,$K26,EB$16)&lt;=mediçao,CB26,0),0),PLE!$AA$28*CB26)</f>
        <v>0</v>
      </c>
      <c r="EC26" s="154">
        <f ca="1">IF($K26&lt;&gt;1,IF(ISNUMBER(INDEX(Import.PLE,$K26,EC$16)),IF(INDEX(Import.PLE,$K26,EC$16)&lt;=mediçao,CC26,0),0),PLE!$AA$28*CC26)</f>
        <v>0</v>
      </c>
      <c r="ED26" s="154">
        <f ca="1">IF($K26&lt;&gt;1,IF(ISNUMBER(INDEX(Import.PLE,$K26,ED$16)),IF(INDEX(Import.PLE,$K26,ED$16)&lt;=mediçao,CD26,0),0),PLE!$AA$28*CD26)</f>
        <v>0</v>
      </c>
      <c r="EE26" s="154">
        <f ca="1">IF($K26&lt;&gt;1,IF(ISNUMBER(INDEX(Import.PLE,$K26,EE$16)),IF(INDEX(Import.PLE,$K26,EE$16)&lt;=mediçao,CE26,0),0),PLE!$AA$28*CE26)</f>
        <v>0</v>
      </c>
      <c r="EF26" s="154">
        <f ca="1">IF($K26&lt;&gt;1,IF(ISNUMBER(INDEX(Import.PLE,$K26,EF$16)),IF(INDEX(Import.PLE,$K26,EF$16)&lt;=mediçao,CF26,0),0),PLE!$AA$28*CF26)</f>
        <v>0</v>
      </c>
      <c r="EG26" s="154">
        <f ca="1">IF($K26&lt;&gt;1,IF(ISNUMBER(INDEX(Import.PLE,$K26,EG$16)),IF(INDEX(Import.PLE,$K26,EG$16)&lt;=mediçao,CG26,0),0),PLE!$AA$28*CG26)</f>
        <v>0</v>
      </c>
      <c r="EH26" s="154">
        <f ca="1">IF($K26&lt;&gt;1,IF(ISNUMBER(INDEX(Import.PLE,$K26,EH$16)),IF(INDEX(Import.PLE,$K26,EH$16)&lt;=mediçao,CH26,0),0),PLE!$AA$28*CH26)</f>
        <v>0</v>
      </c>
      <c r="EI26" s="154">
        <f ca="1">IF($K26&lt;&gt;1,IF(ISNUMBER(INDEX(Import.PLE,$K26,EI$16)),IF(INDEX(Import.PLE,$K26,EI$16)&lt;=mediçao,CI26,0),0),PLE!$AA$28*CI26)</f>
        <v>0</v>
      </c>
      <c r="EJ26" s="154">
        <f ca="1">IF($K26&lt;&gt;1,IF(ISNUMBER(INDEX(Import.PLE,$K26,EJ$16)),IF(INDEX(Import.PLE,$K26,EJ$16)&lt;=mediçao,CJ26,0),0),PLE!$AA$28*CJ26)</f>
        <v>0</v>
      </c>
      <c r="EK26" s="154">
        <f ca="1">IF($K26&lt;&gt;1,IF(ISNUMBER(INDEX(Import.PLE,$K26,EK$16)),IF(INDEX(Import.PLE,$K26,EK$16)&lt;=mediçao,CK26,0),0),PLE!$AA$28*CK26)</f>
        <v>0</v>
      </c>
      <c r="EL26" s="154">
        <f ca="1">IF($K26&lt;&gt;1,IF(ISNUMBER(INDEX(Import.PLE,$K26,EL$16)),IF(INDEX(Import.PLE,$K26,EL$16)&lt;=mediçao,CL26,0),0),PLE!$AA$28*CL26)</f>
        <v>0</v>
      </c>
      <c r="EM26" s="154">
        <f ca="1">IF($K26&lt;&gt;1,IF(ISNUMBER(INDEX(Import.PLE,$K26,EM$16)),IF(INDEX(Import.PLE,$K26,EM$16)&lt;=mediçao,CM26,0),0),PLE!$AA$28*CM26)</f>
        <v>0</v>
      </c>
      <c r="EN26" s="154">
        <f ca="1">IF($K26&lt;&gt;1,IF(ISNUMBER(INDEX(Import.PLE,$K26,EN$16)),IF(INDEX(Import.PLE,$K26,EN$16)&lt;=mediçao,CN26,0),0),PLE!$AA$28*CN26)</f>
        <v>0</v>
      </c>
      <c r="EO26" s="154">
        <f ca="1">IF($K26&lt;&gt;1,IF(ISNUMBER(INDEX(Import.PLE,$K26,EO$16)),IF(INDEX(Import.PLE,$K26,EO$16)&lt;=mediçao,CO26,0),0),PLE!$AA$28*CO26)</f>
        <v>0</v>
      </c>
      <c r="EP26" s="154">
        <f ca="1">IF($K26&lt;&gt;1,IF(ISNUMBER(INDEX(Import.PLE,$K26,EP$16)),IF(INDEX(Import.PLE,$K26,EP$16)&lt;=mediçao,CP26,0),0),PLE!$AA$28*CP26)</f>
        <v>0</v>
      </c>
      <c r="EQ26" s="154">
        <f ca="1">IF($K26&lt;&gt;1,IF(ISNUMBER(INDEX(Import.PLE,$K26,EQ$16)),IF(INDEX(Import.PLE,$K26,EQ$16)&lt;=mediçao,CQ26,0),0),PLE!$AA$28*CQ26)</f>
        <v>0</v>
      </c>
      <c r="ER26" s="154">
        <f ca="1">IF($K26&lt;&gt;1,IF(ISNUMBER(INDEX(Import.PLE,$K26,ER$16)),IF(INDEX(Import.PLE,$K26,ER$16)&lt;=mediçao,CR26,0),0),PLE!$AA$28*CR26)</f>
        <v>0</v>
      </c>
      <c r="ES26" s="154">
        <f ca="1">IF($K26&lt;&gt;1,IF(ISNUMBER(INDEX(Import.PLE,$K26,ES$16)),IF(INDEX(Import.PLE,$K26,ES$16)&lt;=mediçao,CS26,0),0),PLE!$AA$28*CS26)</f>
        <v>0</v>
      </c>
      <c r="ET26" s="154">
        <f ca="1">IF($K26&lt;&gt;1,IF(ISNUMBER(INDEX(Import.PLE,$K26,ET$16)),IF(INDEX(Import.PLE,$K26,ET$16)&lt;=mediçao,CT26,0),0),PLE!$AA$28*CT26)</f>
        <v>0</v>
      </c>
      <c r="EU26" s="154">
        <f ca="1">IF($K26&lt;&gt;1,IF(ISNUMBER(INDEX(Import.PLE,$K26,EU$16)),IF(INDEX(Import.PLE,$K26,EU$16)&lt;=mediçao,CU26,0),0),PLE!$AA$28*CU26)</f>
        <v>0</v>
      </c>
      <c r="EV26" s="154">
        <f ca="1">IF($K26&lt;&gt;1,IF(ISNUMBER(INDEX(Import.PLE,$K26,EV$16)),IF(INDEX(Import.PLE,$K26,EV$16)&lt;=mediçao,CV26,0),0),PLE!$AA$28*CV26)</f>
        <v>0</v>
      </c>
      <c r="EW26" s="154">
        <f ca="1">IF($K26&lt;&gt;1,IF(ISNUMBER(INDEX(Import.PLE,$K26,EW$16)),IF(INDEX(Import.PLE,$K26,EW$16)&lt;=mediçao,CW26,0),0),PLE!$AA$28*CW26)</f>
        <v>0</v>
      </c>
      <c r="EX26" s="154">
        <f ca="1">IF($K26&lt;&gt;1,IF(ISNUMBER(INDEX(Import.PLE,$K26,EX$16)),IF(INDEX(Import.PLE,$K26,EX$16)&lt;=mediçao,CX26,0),0),PLE!$AA$28*CX26)</f>
        <v>0</v>
      </c>
      <c r="EY26" s="154">
        <f ca="1">IF($K26&lt;&gt;1,IF(ISNUMBER(INDEX(Import.PLE,$K26,EY$16)),IF(INDEX(Import.PLE,$K26,EY$16)&lt;=mediçao,CY26,0),0),PLE!$AA$28*CY26)</f>
        <v>0</v>
      </c>
      <c r="EZ26" s="154">
        <f ca="1">IF($K26&lt;&gt;1,IF(ISNUMBER(INDEX(Import.PLE,$K26,EZ$16)),IF(INDEX(Import.PLE,$K26,EZ$16)&lt;=mediçao,CZ26,0),0),PLE!$AA$28*CZ26)</f>
        <v>0</v>
      </c>
      <c r="FA26" s="154">
        <f ca="1">IF($K26&lt;&gt;1,IF(ISNUMBER(INDEX(Import.PLE,$K26,FA$16)),IF(INDEX(Import.PLE,$K26,FA$16)&lt;=mediçao,DA26,0),0),PLE!$AA$28*DA26)</f>
        <v>0</v>
      </c>
      <c r="FB26" s="154">
        <f ca="1">IF($K26&lt;&gt;1,IF(ISNUMBER(INDEX(Import.PLE,$K26,FB$16)),IF(INDEX(Import.PLE,$K26,FB$16)&lt;=mediçao,DB26,0),0),PLE!$AA$28*DB26)</f>
        <v>0</v>
      </c>
      <c r="FC26" s="154">
        <f ca="1">IF($K26&lt;&gt;1,IF(ISNUMBER(INDEX(Import.PLE,$K26,FC$16)),IF(INDEX(Import.PLE,$K26,FC$16)&lt;=mediçao,DC26,0),0),PLE!$AA$28*DC26)</f>
        <v>0</v>
      </c>
      <c r="FD26" s="154">
        <f ca="1">IF($K26&lt;&gt;1,IF(ISNUMBER(INDEX(Import.PLE,$K26,FD$16)),IF(INDEX(Import.PLE,$K26,FD$16)&lt;=mediçao,DD26,0),0),PLE!$AA$28*DD26)</f>
        <v>0</v>
      </c>
      <c r="FE26" s="154">
        <f ca="1">IF($K26&lt;&gt;1,IF(ISNUMBER(INDEX(Import.PLE,$K26,FE$16)),IF(INDEX(Import.PLE,$K26,FE$16)&lt;=mediçao,DE26,0),0),PLE!$AA$28*DE26)</f>
        <v>0</v>
      </c>
      <c r="FF26" s="154">
        <f ca="1">IF($K26&lt;&gt;1,IF(ISNUMBER(INDEX(Import.PLE,$K26,FF$16)),IF(INDEX(Import.PLE,$K26,FF$16)&lt;=mediçao,DF26,0),0),PLE!$AA$28*DF26)</f>
        <v>0</v>
      </c>
      <c r="FG26" s="154">
        <f ca="1">IF($K26&lt;&gt;1,IF(ISNUMBER(INDEX(Import.PLE,$K26,FG$16)),IF(INDEX(Import.PLE,$K26,FG$16)&lt;=mediçao,DG26,0),0),PLE!$AA$28*DG26)</f>
        <v>0</v>
      </c>
      <c r="FH26" s="154">
        <f ca="1">IF($K26&lt;&gt;1,IF(ISNUMBER(INDEX(Import.PLE,$K26,FH$16)),IF(INDEX(Import.PLE,$K26,FH$16)&lt;=mediçao,DH26,0),0),PLE!$AA$28*DH26)</f>
        <v>0</v>
      </c>
      <c r="FI26" s="154">
        <f ca="1">IF($K26&lt;&gt;1,IF(ISNUMBER(INDEX(Import.PLE,$K26,FI$16)),IF(INDEX(Import.PLE,$K26,FI$16)&lt;=mediçao,DI26,0),0),PLE!$AA$28*DI26)</f>
        <v>0</v>
      </c>
      <c r="FJ26" s="154">
        <f ca="1">IF($K26&lt;&gt;1,IF(ISNUMBER(INDEX(Import.PLE,$K26,FJ$16)),IF(INDEX(Import.PLE,$K26,FJ$16)&lt;=mediçao,DJ26,0),0),PLE!$AA$28*DJ26)</f>
        <v>0</v>
      </c>
    </row>
    <row r="27" spans="2:166" s="113" customFormat="1" x14ac:dyDescent="0.25">
      <c r="B27" s="153">
        <f t="shared" ca="1" si="3"/>
        <v>10</v>
      </c>
      <c r="C27" s="108" t="str">
        <f t="shared" si="59"/>
        <v>Nível</v>
      </c>
      <c r="D27" s="177" t="s">
        <v>184</v>
      </c>
      <c r="E27" s="178" t="s">
        <v>164</v>
      </c>
      <c r="F27" s="176"/>
      <c r="G27" s="214" t="str">
        <f t="shared" si="60"/>
        <v/>
      </c>
      <c r="H27" s="215" t="str">
        <f t="shared" si="61"/>
        <v/>
      </c>
      <c r="I27" s="216"/>
      <c r="J27" s="111"/>
      <c r="K27" s="209"/>
      <c r="L27" s="208" t="str">
        <f>activatedados.form2</f>
        <v/>
      </c>
      <c r="M27" s="112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M27" s="154">
        <f t="shared" si="62"/>
        <v>0</v>
      </c>
      <c r="BN27" s="154">
        <f t="shared" si="63"/>
        <v>0</v>
      </c>
      <c r="BO27" s="154">
        <f t="shared" si="64"/>
        <v>0</v>
      </c>
      <c r="BP27" s="154">
        <f t="shared" si="65"/>
        <v>0</v>
      </c>
      <c r="BQ27" s="154">
        <f t="shared" si="66"/>
        <v>0</v>
      </c>
      <c r="BR27" s="154">
        <f t="shared" si="67"/>
        <v>0</v>
      </c>
      <c r="BS27" s="154">
        <f t="shared" si="68"/>
        <v>0</v>
      </c>
      <c r="BT27" s="154">
        <f t="shared" si="69"/>
        <v>0</v>
      </c>
      <c r="BU27" s="154">
        <f t="shared" si="70"/>
        <v>0</v>
      </c>
      <c r="BV27" s="154">
        <f t="shared" si="71"/>
        <v>0</v>
      </c>
      <c r="BW27" s="154">
        <f t="shared" si="72"/>
        <v>0</v>
      </c>
      <c r="BX27" s="154">
        <f t="shared" si="73"/>
        <v>0</v>
      </c>
      <c r="BY27" s="154">
        <f t="shared" si="74"/>
        <v>0</v>
      </c>
      <c r="BZ27" s="154">
        <f t="shared" si="75"/>
        <v>0</v>
      </c>
      <c r="CA27" s="154">
        <f t="shared" si="76"/>
        <v>0</v>
      </c>
      <c r="CB27" s="154">
        <f t="shared" si="77"/>
        <v>0</v>
      </c>
      <c r="CC27" s="154">
        <f t="shared" si="78"/>
        <v>0</v>
      </c>
      <c r="CD27" s="154">
        <f t="shared" si="79"/>
        <v>0</v>
      </c>
      <c r="CE27" s="154">
        <f t="shared" si="80"/>
        <v>0</v>
      </c>
      <c r="CF27" s="154">
        <f t="shared" si="81"/>
        <v>0</v>
      </c>
      <c r="CG27" s="154">
        <f t="shared" si="82"/>
        <v>0</v>
      </c>
      <c r="CH27" s="154">
        <f t="shared" si="83"/>
        <v>0</v>
      </c>
      <c r="CI27" s="154">
        <f t="shared" si="84"/>
        <v>0</v>
      </c>
      <c r="CJ27" s="154">
        <f t="shared" si="85"/>
        <v>0</v>
      </c>
      <c r="CK27" s="154">
        <f t="shared" si="86"/>
        <v>0</v>
      </c>
      <c r="CL27" s="154">
        <f t="shared" si="87"/>
        <v>0</v>
      </c>
      <c r="CM27" s="154">
        <f t="shared" si="88"/>
        <v>0</v>
      </c>
      <c r="CN27" s="154">
        <f t="shared" si="89"/>
        <v>0</v>
      </c>
      <c r="CO27" s="154">
        <f t="shared" si="90"/>
        <v>0</v>
      </c>
      <c r="CP27" s="154">
        <f t="shared" si="91"/>
        <v>0</v>
      </c>
      <c r="CQ27" s="154">
        <f t="shared" si="92"/>
        <v>0</v>
      </c>
      <c r="CR27" s="154">
        <f t="shared" si="93"/>
        <v>0</v>
      </c>
      <c r="CS27" s="154">
        <f t="shared" si="94"/>
        <v>0</v>
      </c>
      <c r="CT27" s="154">
        <f t="shared" si="95"/>
        <v>0</v>
      </c>
      <c r="CU27" s="154">
        <f t="shared" si="96"/>
        <v>0</v>
      </c>
      <c r="CV27" s="154">
        <f t="shared" si="97"/>
        <v>0</v>
      </c>
      <c r="CW27" s="154">
        <f t="shared" si="98"/>
        <v>0</v>
      </c>
      <c r="CX27" s="154">
        <f t="shared" si="99"/>
        <v>0</v>
      </c>
      <c r="CY27" s="154">
        <f t="shared" si="100"/>
        <v>0</v>
      </c>
      <c r="CZ27" s="154">
        <f t="shared" si="101"/>
        <v>0</v>
      </c>
      <c r="DA27" s="154">
        <f t="shared" si="102"/>
        <v>0</v>
      </c>
      <c r="DB27" s="154">
        <f t="shared" si="103"/>
        <v>0</v>
      </c>
      <c r="DC27" s="154">
        <f t="shared" si="104"/>
        <v>0</v>
      </c>
      <c r="DD27" s="154">
        <f t="shared" si="105"/>
        <v>0</v>
      </c>
      <c r="DE27" s="154">
        <f t="shared" si="106"/>
        <v>0</v>
      </c>
      <c r="DF27" s="154">
        <f t="shared" si="107"/>
        <v>0</v>
      </c>
      <c r="DG27" s="154">
        <f t="shared" si="108"/>
        <v>0</v>
      </c>
      <c r="DH27" s="154">
        <f t="shared" si="109"/>
        <v>0</v>
      </c>
      <c r="DI27" s="154">
        <f t="shared" si="110"/>
        <v>0</v>
      </c>
      <c r="DJ27" s="154">
        <f t="shared" si="111"/>
        <v>0</v>
      </c>
      <c r="DK27" s="162" t="str">
        <f t="shared" si="112"/>
        <v>5</v>
      </c>
      <c r="DL27" s="162">
        <f t="shared" ca="1" si="113"/>
        <v>0</v>
      </c>
      <c r="DM27" s="154">
        <f ca="1">IF($K27&lt;&gt;1,IF(ISNUMBER(INDEX(Import.PLE,$K27,DM$16)),IF(INDEX(Import.PLE,$K27,DM$16)&lt;=mediçao,BM27,0),0),PLE!$AA$28*BM27)</f>
        <v>0</v>
      </c>
      <c r="DN27" s="154">
        <f ca="1">IF($K27&lt;&gt;1,IF(ISNUMBER(INDEX(Import.PLE,$K27,DN$16)),IF(INDEX(Import.PLE,$K27,DN$16)&lt;=mediçao,BN27,0),0),PLE!$AA$28*BN27)</f>
        <v>0</v>
      </c>
      <c r="DO27" s="154">
        <f ca="1">IF($K27&lt;&gt;1,IF(ISNUMBER(INDEX(Import.PLE,$K27,DO$16)),IF(INDEX(Import.PLE,$K27,DO$16)&lt;=mediçao,BO27,0),0),PLE!$AA$28*BO27)</f>
        <v>0</v>
      </c>
      <c r="DP27" s="154">
        <f ca="1">IF($K27&lt;&gt;1,IF(ISNUMBER(INDEX(Import.PLE,$K27,DP$16)),IF(INDEX(Import.PLE,$K27,DP$16)&lt;=mediçao,BP27,0),0),PLE!$AA$28*BP27)</f>
        <v>0</v>
      </c>
      <c r="DQ27" s="154">
        <f ca="1">IF($K27&lt;&gt;1,IF(ISNUMBER(INDEX(Import.PLE,$K27,DQ$16)),IF(INDEX(Import.PLE,$K27,DQ$16)&lt;=mediçao,BQ27,0),0),PLE!$AA$28*BQ27)</f>
        <v>0</v>
      </c>
      <c r="DR27" s="154">
        <f ca="1">IF($K27&lt;&gt;1,IF(ISNUMBER(INDEX(Import.PLE,$K27,DR$16)),IF(INDEX(Import.PLE,$K27,DR$16)&lt;=mediçao,BR27,0),0),PLE!$AA$28*BR27)</f>
        <v>0</v>
      </c>
      <c r="DS27" s="154">
        <f ca="1">IF($K27&lt;&gt;1,IF(ISNUMBER(INDEX(Import.PLE,$K27,DS$16)),IF(INDEX(Import.PLE,$K27,DS$16)&lt;=mediçao,BS27,0),0),PLE!$AA$28*BS27)</f>
        <v>0</v>
      </c>
      <c r="DT27" s="154">
        <f ca="1">IF($K27&lt;&gt;1,IF(ISNUMBER(INDEX(Import.PLE,$K27,DT$16)),IF(INDEX(Import.PLE,$K27,DT$16)&lt;=mediçao,BT27,0),0),PLE!$AA$28*BT27)</f>
        <v>0</v>
      </c>
      <c r="DU27" s="154">
        <f ca="1">IF($K27&lt;&gt;1,IF(ISNUMBER(INDEX(Import.PLE,$K27,DU$16)),IF(INDEX(Import.PLE,$K27,DU$16)&lt;=mediçao,BU27,0),0),PLE!$AA$28*BU27)</f>
        <v>0</v>
      </c>
      <c r="DV27" s="154">
        <f ca="1">IF($K27&lt;&gt;1,IF(ISNUMBER(INDEX(Import.PLE,$K27,DV$16)),IF(INDEX(Import.PLE,$K27,DV$16)&lt;=mediçao,BV27,0),0),PLE!$AA$28*BV27)</f>
        <v>0</v>
      </c>
      <c r="DW27" s="154">
        <f ca="1">IF($K27&lt;&gt;1,IF(ISNUMBER(INDEX(Import.PLE,$K27,DW$16)),IF(INDEX(Import.PLE,$K27,DW$16)&lt;=mediçao,BW27,0),0),PLE!$AA$28*BW27)</f>
        <v>0</v>
      </c>
      <c r="DX27" s="154">
        <f ca="1">IF($K27&lt;&gt;1,IF(ISNUMBER(INDEX(Import.PLE,$K27,DX$16)),IF(INDEX(Import.PLE,$K27,DX$16)&lt;=mediçao,BX27,0),0),PLE!$AA$28*BX27)</f>
        <v>0</v>
      </c>
      <c r="DY27" s="154">
        <f ca="1">IF($K27&lt;&gt;1,IF(ISNUMBER(INDEX(Import.PLE,$K27,DY$16)),IF(INDEX(Import.PLE,$K27,DY$16)&lt;=mediçao,BY27,0),0),PLE!$AA$28*BY27)</f>
        <v>0</v>
      </c>
      <c r="DZ27" s="154">
        <f ca="1">IF($K27&lt;&gt;1,IF(ISNUMBER(INDEX(Import.PLE,$K27,DZ$16)),IF(INDEX(Import.PLE,$K27,DZ$16)&lt;=mediçao,BZ27,0),0),PLE!$AA$28*BZ27)</f>
        <v>0</v>
      </c>
      <c r="EA27" s="154">
        <f ca="1">IF($K27&lt;&gt;1,IF(ISNUMBER(INDEX(Import.PLE,$K27,EA$16)),IF(INDEX(Import.PLE,$K27,EA$16)&lt;=mediçao,CA27,0),0),PLE!$AA$28*CA27)</f>
        <v>0</v>
      </c>
      <c r="EB27" s="154">
        <f ca="1">IF($K27&lt;&gt;1,IF(ISNUMBER(INDEX(Import.PLE,$K27,EB$16)),IF(INDEX(Import.PLE,$K27,EB$16)&lt;=mediçao,CB27,0),0),PLE!$AA$28*CB27)</f>
        <v>0</v>
      </c>
      <c r="EC27" s="154">
        <f ca="1">IF($K27&lt;&gt;1,IF(ISNUMBER(INDEX(Import.PLE,$K27,EC$16)),IF(INDEX(Import.PLE,$K27,EC$16)&lt;=mediçao,CC27,0),0),PLE!$AA$28*CC27)</f>
        <v>0</v>
      </c>
      <c r="ED27" s="154">
        <f ca="1">IF($K27&lt;&gt;1,IF(ISNUMBER(INDEX(Import.PLE,$K27,ED$16)),IF(INDEX(Import.PLE,$K27,ED$16)&lt;=mediçao,CD27,0),0),PLE!$AA$28*CD27)</f>
        <v>0</v>
      </c>
      <c r="EE27" s="154">
        <f ca="1">IF($K27&lt;&gt;1,IF(ISNUMBER(INDEX(Import.PLE,$K27,EE$16)),IF(INDEX(Import.PLE,$K27,EE$16)&lt;=mediçao,CE27,0),0),PLE!$AA$28*CE27)</f>
        <v>0</v>
      </c>
      <c r="EF27" s="154">
        <f ca="1">IF($K27&lt;&gt;1,IF(ISNUMBER(INDEX(Import.PLE,$K27,EF$16)),IF(INDEX(Import.PLE,$K27,EF$16)&lt;=mediçao,CF27,0),0),PLE!$AA$28*CF27)</f>
        <v>0</v>
      </c>
      <c r="EG27" s="154">
        <f ca="1">IF($K27&lt;&gt;1,IF(ISNUMBER(INDEX(Import.PLE,$K27,EG$16)),IF(INDEX(Import.PLE,$K27,EG$16)&lt;=mediçao,CG27,0),0),PLE!$AA$28*CG27)</f>
        <v>0</v>
      </c>
      <c r="EH27" s="154">
        <f ca="1">IF($K27&lt;&gt;1,IF(ISNUMBER(INDEX(Import.PLE,$K27,EH$16)),IF(INDEX(Import.PLE,$K27,EH$16)&lt;=mediçao,CH27,0),0),PLE!$AA$28*CH27)</f>
        <v>0</v>
      </c>
      <c r="EI27" s="154">
        <f ca="1">IF($K27&lt;&gt;1,IF(ISNUMBER(INDEX(Import.PLE,$K27,EI$16)),IF(INDEX(Import.PLE,$K27,EI$16)&lt;=mediçao,CI27,0),0),PLE!$AA$28*CI27)</f>
        <v>0</v>
      </c>
      <c r="EJ27" s="154">
        <f ca="1">IF($K27&lt;&gt;1,IF(ISNUMBER(INDEX(Import.PLE,$K27,EJ$16)),IF(INDEX(Import.PLE,$K27,EJ$16)&lt;=mediçao,CJ27,0),0),PLE!$AA$28*CJ27)</f>
        <v>0</v>
      </c>
      <c r="EK27" s="154">
        <f ca="1">IF($K27&lt;&gt;1,IF(ISNUMBER(INDEX(Import.PLE,$K27,EK$16)),IF(INDEX(Import.PLE,$K27,EK$16)&lt;=mediçao,CK27,0),0),PLE!$AA$28*CK27)</f>
        <v>0</v>
      </c>
      <c r="EL27" s="154">
        <f ca="1">IF($K27&lt;&gt;1,IF(ISNUMBER(INDEX(Import.PLE,$K27,EL$16)),IF(INDEX(Import.PLE,$K27,EL$16)&lt;=mediçao,CL27,0),0),PLE!$AA$28*CL27)</f>
        <v>0</v>
      </c>
      <c r="EM27" s="154">
        <f ca="1">IF($K27&lt;&gt;1,IF(ISNUMBER(INDEX(Import.PLE,$K27,EM$16)),IF(INDEX(Import.PLE,$K27,EM$16)&lt;=mediçao,CM27,0),0),PLE!$AA$28*CM27)</f>
        <v>0</v>
      </c>
      <c r="EN27" s="154">
        <f ca="1">IF($K27&lt;&gt;1,IF(ISNUMBER(INDEX(Import.PLE,$K27,EN$16)),IF(INDEX(Import.PLE,$K27,EN$16)&lt;=mediçao,CN27,0),0),PLE!$AA$28*CN27)</f>
        <v>0</v>
      </c>
      <c r="EO27" s="154">
        <f ca="1">IF($K27&lt;&gt;1,IF(ISNUMBER(INDEX(Import.PLE,$K27,EO$16)),IF(INDEX(Import.PLE,$K27,EO$16)&lt;=mediçao,CO27,0),0),PLE!$AA$28*CO27)</f>
        <v>0</v>
      </c>
      <c r="EP27" s="154">
        <f ca="1">IF($K27&lt;&gt;1,IF(ISNUMBER(INDEX(Import.PLE,$K27,EP$16)),IF(INDEX(Import.PLE,$K27,EP$16)&lt;=mediçao,CP27,0),0),PLE!$AA$28*CP27)</f>
        <v>0</v>
      </c>
      <c r="EQ27" s="154">
        <f ca="1">IF($K27&lt;&gt;1,IF(ISNUMBER(INDEX(Import.PLE,$K27,EQ$16)),IF(INDEX(Import.PLE,$K27,EQ$16)&lt;=mediçao,CQ27,0),0),PLE!$AA$28*CQ27)</f>
        <v>0</v>
      </c>
      <c r="ER27" s="154">
        <f ca="1">IF($K27&lt;&gt;1,IF(ISNUMBER(INDEX(Import.PLE,$K27,ER$16)),IF(INDEX(Import.PLE,$K27,ER$16)&lt;=mediçao,CR27,0),0),PLE!$AA$28*CR27)</f>
        <v>0</v>
      </c>
      <c r="ES27" s="154">
        <f ca="1">IF($K27&lt;&gt;1,IF(ISNUMBER(INDEX(Import.PLE,$K27,ES$16)),IF(INDEX(Import.PLE,$K27,ES$16)&lt;=mediçao,CS27,0),0),PLE!$AA$28*CS27)</f>
        <v>0</v>
      </c>
      <c r="ET27" s="154">
        <f ca="1">IF($K27&lt;&gt;1,IF(ISNUMBER(INDEX(Import.PLE,$K27,ET$16)),IF(INDEX(Import.PLE,$K27,ET$16)&lt;=mediçao,CT27,0),0),PLE!$AA$28*CT27)</f>
        <v>0</v>
      </c>
      <c r="EU27" s="154">
        <f ca="1">IF($K27&lt;&gt;1,IF(ISNUMBER(INDEX(Import.PLE,$K27,EU$16)),IF(INDEX(Import.PLE,$K27,EU$16)&lt;=mediçao,CU27,0),0),PLE!$AA$28*CU27)</f>
        <v>0</v>
      </c>
      <c r="EV27" s="154">
        <f ca="1">IF($K27&lt;&gt;1,IF(ISNUMBER(INDEX(Import.PLE,$K27,EV$16)),IF(INDEX(Import.PLE,$K27,EV$16)&lt;=mediçao,CV27,0),0),PLE!$AA$28*CV27)</f>
        <v>0</v>
      </c>
      <c r="EW27" s="154">
        <f ca="1">IF($K27&lt;&gt;1,IF(ISNUMBER(INDEX(Import.PLE,$K27,EW$16)),IF(INDEX(Import.PLE,$K27,EW$16)&lt;=mediçao,CW27,0),0),PLE!$AA$28*CW27)</f>
        <v>0</v>
      </c>
      <c r="EX27" s="154">
        <f ca="1">IF($K27&lt;&gt;1,IF(ISNUMBER(INDEX(Import.PLE,$K27,EX$16)),IF(INDEX(Import.PLE,$K27,EX$16)&lt;=mediçao,CX27,0),0),PLE!$AA$28*CX27)</f>
        <v>0</v>
      </c>
      <c r="EY27" s="154">
        <f ca="1">IF($K27&lt;&gt;1,IF(ISNUMBER(INDEX(Import.PLE,$K27,EY$16)),IF(INDEX(Import.PLE,$K27,EY$16)&lt;=mediçao,CY27,0),0),PLE!$AA$28*CY27)</f>
        <v>0</v>
      </c>
      <c r="EZ27" s="154">
        <f ca="1">IF($K27&lt;&gt;1,IF(ISNUMBER(INDEX(Import.PLE,$K27,EZ$16)),IF(INDEX(Import.PLE,$K27,EZ$16)&lt;=mediçao,CZ27,0),0),PLE!$AA$28*CZ27)</f>
        <v>0</v>
      </c>
      <c r="FA27" s="154">
        <f ca="1">IF($K27&lt;&gt;1,IF(ISNUMBER(INDEX(Import.PLE,$K27,FA$16)),IF(INDEX(Import.PLE,$K27,FA$16)&lt;=mediçao,DA27,0),0),PLE!$AA$28*DA27)</f>
        <v>0</v>
      </c>
      <c r="FB27" s="154">
        <f ca="1">IF($K27&lt;&gt;1,IF(ISNUMBER(INDEX(Import.PLE,$K27,FB$16)),IF(INDEX(Import.PLE,$K27,FB$16)&lt;=mediçao,DB27,0),0),PLE!$AA$28*DB27)</f>
        <v>0</v>
      </c>
      <c r="FC27" s="154">
        <f ca="1">IF($K27&lt;&gt;1,IF(ISNUMBER(INDEX(Import.PLE,$K27,FC$16)),IF(INDEX(Import.PLE,$K27,FC$16)&lt;=mediçao,DC27,0),0),PLE!$AA$28*DC27)</f>
        <v>0</v>
      </c>
      <c r="FD27" s="154">
        <f ca="1">IF($K27&lt;&gt;1,IF(ISNUMBER(INDEX(Import.PLE,$K27,FD$16)),IF(INDEX(Import.PLE,$K27,FD$16)&lt;=mediçao,DD27,0),0),PLE!$AA$28*DD27)</f>
        <v>0</v>
      </c>
      <c r="FE27" s="154">
        <f ca="1">IF($K27&lt;&gt;1,IF(ISNUMBER(INDEX(Import.PLE,$K27,FE$16)),IF(INDEX(Import.PLE,$K27,FE$16)&lt;=mediçao,DE27,0),0),PLE!$AA$28*DE27)</f>
        <v>0</v>
      </c>
      <c r="FF27" s="154">
        <f ca="1">IF($K27&lt;&gt;1,IF(ISNUMBER(INDEX(Import.PLE,$K27,FF$16)),IF(INDEX(Import.PLE,$K27,FF$16)&lt;=mediçao,DF27,0),0),PLE!$AA$28*DF27)</f>
        <v>0</v>
      </c>
      <c r="FG27" s="154">
        <f ca="1">IF($K27&lt;&gt;1,IF(ISNUMBER(INDEX(Import.PLE,$K27,FG$16)),IF(INDEX(Import.PLE,$K27,FG$16)&lt;=mediçao,DG27,0),0),PLE!$AA$28*DG27)</f>
        <v>0</v>
      </c>
      <c r="FH27" s="154">
        <f ca="1">IF($K27&lt;&gt;1,IF(ISNUMBER(INDEX(Import.PLE,$K27,FH$16)),IF(INDEX(Import.PLE,$K27,FH$16)&lt;=mediçao,DH27,0),0),PLE!$AA$28*DH27)</f>
        <v>0</v>
      </c>
      <c r="FI27" s="154">
        <f ca="1">IF($K27&lt;&gt;1,IF(ISNUMBER(INDEX(Import.PLE,$K27,FI$16)),IF(INDEX(Import.PLE,$K27,FI$16)&lt;=mediçao,DI27,0),0),PLE!$AA$28*DI27)</f>
        <v>0</v>
      </c>
      <c r="FJ27" s="154">
        <f ca="1">IF($K27&lt;&gt;1,IF(ISNUMBER(INDEX(Import.PLE,$K27,FJ$16)),IF(INDEX(Import.PLE,$K27,FJ$16)&lt;=mediçao,DJ27,0),0),PLE!$AA$28*DJ27)</f>
        <v>0</v>
      </c>
    </row>
    <row r="28" spans="2:166" s="113" customFormat="1" ht="33.75" x14ac:dyDescent="0.25">
      <c r="B28" s="153">
        <f t="shared" ca="1" si="3"/>
        <v>11</v>
      </c>
      <c r="C28" s="108" t="str">
        <f t="shared" si="59"/>
        <v>Serviço</v>
      </c>
      <c r="D28" s="177" t="s">
        <v>185</v>
      </c>
      <c r="E28" s="178" t="s">
        <v>186</v>
      </c>
      <c r="F28" s="176" t="s">
        <v>187</v>
      </c>
      <c r="G28" s="214">
        <f t="shared" si="60"/>
        <v>3483.7809999999999</v>
      </c>
      <c r="H28" s="215">
        <f t="shared" si="61"/>
        <v>1.8299973505797296</v>
      </c>
      <c r="I28" s="216">
        <v>6375.31</v>
      </c>
      <c r="J28" s="111"/>
      <c r="K28" s="209">
        <f ca="1">DADOS!A38</f>
        <v>5</v>
      </c>
      <c r="L28" s="208" t="str">
        <f ca="1">activatedados.form2</f>
        <v>5-TERRAPLANAGEM</v>
      </c>
      <c r="M28" s="112"/>
      <c r="N28" s="221">
        <v>3483.7809999999999</v>
      </c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M28" s="154">
        <f t="shared" ca="1" si="62"/>
        <v>6375.31</v>
      </c>
      <c r="BN28" s="154">
        <f t="shared" ca="1" si="63"/>
        <v>0</v>
      </c>
      <c r="BO28" s="154">
        <f t="shared" ca="1" si="64"/>
        <v>0</v>
      </c>
      <c r="BP28" s="154">
        <f t="shared" ca="1" si="65"/>
        <v>0</v>
      </c>
      <c r="BQ28" s="154">
        <f t="shared" si="66"/>
        <v>0</v>
      </c>
      <c r="BR28" s="154">
        <f t="shared" si="67"/>
        <v>0</v>
      </c>
      <c r="BS28" s="154">
        <f t="shared" si="68"/>
        <v>0</v>
      </c>
      <c r="BT28" s="154">
        <f t="shared" si="69"/>
        <v>0</v>
      </c>
      <c r="BU28" s="154">
        <f t="shared" si="70"/>
        <v>0</v>
      </c>
      <c r="BV28" s="154">
        <f t="shared" si="71"/>
        <v>0</v>
      </c>
      <c r="BW28" s="154">
        <f t="shared" si="72"/>
        <v>0</v>
      </c>
      <c r="BX28" s="154">
        <f t="shared" si="73"/>
        <v>0</v>
      </c>
      <c r="BY28" s="154">
        <f t="shared" si="74"/>
        <v>0</v>
      </c>
      <c r="BZ28" s="154">
        <f t="shared" si="75"/>
        <v>0</v>
      </c>
      <c r="CA28" s="154">
        <f t="shared" si="76"/>
        <v>0</v>
      </c>
      <c r="CB28" s="154">
        <f t="shared" si="77"/>
        <v>0</v>
      </c>
      <c r="CC28" s="154">
        <f t="shared" si="78"/>
        <v>0</v>
      </c>
      <c r="CD28" s="154">
        <f t="shared" si="79"/>
        <v>0</v>
      </c>
      <c r="CE28" s="154">
        <f t="shared" si="80"/>
        <v>0</v>
      </c>
      <c r="CF28" s="154">
        <f t="shared" si="81"/>
        <v>0</v>
      </c>
      <c r="CG28" s="154">
        <f t="shared" si="82"/>
        <v>0</v>
      </c>
      <c r="CH28" s="154">
        <f t="shared" si="83"/>
        <v>0</v>
      </c>
      <c r="CI28" s="154">
        <f t="shared" si="84"/>
        <v>0</v>
      </c>
      <c r="CJ28" s="154">
        <f t="shared" si="85"/>
        <v>0</v>
      </c>
      <c r="CK28" s="154">
        <f t="shared" si="86"/>
        <v>0</v>
      </c>
      <c r="CL28" s="154">
        <f t="shared" si="87"/>
        <v>0</v>
      </c>
      <c r="CM28" s="154">
        <f t="shared" si="88"/>
        <v>0</v>
      </c>
      <c r="CN28" s="154">
        <f t="shared" si="89"/>
        <v>0</v>
      </c>
      <c r="CO28" s="154">
        <f t="shared" si="90"/>
        <v>0</v>
      </c>
      <c r="CP28" s="154">
        <f t="shared" si="91"/>
        <v>0</v>
      </c>
      <c r="CQ28" s="154">
        <f t="shared" si="92"/>
        <v>0</v>
      </c>
      <c r="CR28" s="154">
        <f t="shared" si="93"/>
        <v>0</v>
      </c>
      <c r="CS28" s="154">
        <f t="shared" si="94"/>
        <v>0</v>
      </c>
      <c r="CT28" s="154">
        <f t="shared" si="95"/>
        <v>0</v>
      </c>
      <c r="CU28" s="154">
        <f t="shared" si="96"/>
        <v>0</v>
      </c>
      <c r="CV28" s="154">
        <f t="shared" si="97"/>
        <v>0</v>
      </c>
      <c r="CW28" s="154">
        <f t="shared" si="98"/>
        <v>0</v>
      </c>
      <c r="CX28" s="154">
        <f t="shared" si="99"/>
        <v>0</v>
      </c>
      <c r="CY28" s="154">
        <f t="shared" si="100"/>
        <v>0</v>
      </c>
      <c r="CZ28" s="154">
        <f t="shared" si="101"/>
        <v>0</v>
      </c>
      <c r="DA28" s="154">
        <f t="shared" si="102"/>
        <v>0</v>
      </c>
      <c r="DB28" s="154">
        <f t="shared" si="103"/>
        <v>0</v>
      </c>
      <c r="DC28" s="154">
        <f t="shared" si="104"/>
        <v>0</v>
      </c>
      <c r="DD28" s="154">
        <f t="shared" si="105"/>
        <v>0</v>
      </c>
      <c r="DE28" s="154">
        <f t="shared" si="106"/>
        <v>0</v>
      </c>
      <c r="DF28" s="154">
        <f t="shared" si="107"/>
        <v>0</v>
      </c>
      <c r="DG28" s="154">
        <f t="shared" si="108"/>
        <v>0</v>
      </c>
      <c r="DH28" s="154">
        <f t="shared" si="109"/>
        <v>0</v>
      </c>
      <c r="DI28" s="154">
        <f t="shared" si="110"/>
        <v>0</v>
      </c>
      <c r="DJ28" s="154">
        <f t="shared" si="111"/>
        <v>0</v>
      </c>
      <c r="DK28" s="162" t="str">
        <f t="shared" si="112"/>
        <v>5</v>
      </c>
      <c r="DL28" s="162">
        <f t="shared" ca="1" si="113"/>
        <v>0</v>
      </c>
      <c r="DM28" s="154">
        <f ca="1">IF($K28&lt;&gt;1,IF(ISNUMBER(INDEX(Import.PLE,$K28,DM$16)),IF(INDEX(Import.PLE,$K28,DM$16)&lt;=mediçao,BM28,0),0),PLE!$AA$28*BM28)</f>
        <v>0</v>
      </c>
      <c r="DN28" s="154">
        <f ca="1">IF($K28&lt;&gt;1,IF(ISNUMBER(INDEX(Import.PLE,$K28,DN$16)),IF(INDEX(Import.PLE,$K28,DN$16)&lt;=mediçao,BN28,0),0),PLE!$AA$28*BN28)</f>
        <v>0</v>
      </c>
      <c r="DO28" s="154">
        <f ca="1">IF($K28&lt;&gt;1,IF(ISNUMBER(INDEX(Import.PLE,$K28,DO$16)),IF(INDEX(Import.PLE,$K28,DO$16)&lt;=mediçao,BO28,0),0),PLE!$AA$28*BO28)</f>
        <v>0</v>
      </c>
      <c r="DP28" s="154">
        <f ca="1">IF($K28&lt;&gt;1,IF(ISNUMBER(INDEX(Import.PLE,$K28,DP$16)),IF(INDEX(Import.PLE,$K28,DP$16)&lt;=mediçao,BP28,0),0),PLE!$AA$28*BP28)</f>
        <v>0</v>
      </c>
      <c r="DQ28" s="154">
        <f ca="1">IF($K28&lt;&gt;1,IF(ISNUMBER(INDEX(Import.PLE,$K28,DQ$16)),IF(INDEX(Import.PLE,$K28,DQ$16)&lt;=mediçao,BQ28,0),0),PLE!$AA$28*BQ28)</f>
        <v>0</v>
      </c>
      <c r="DR28" s="154">
        <f ca="1">IF($K28&lt;&gt;1,IF(ISNUMBER(INDEX(Import.PLE,$K28,DR$16)),IF(INDEX(Import.PLE,$K28,DR$16)&lt;=mediçao,BR28,0),0),PLE!$AA$28*BR28)</f>
        <v>0</v>
      </c>
      <c r="DS28" s="154">
        <f ca="1">IF($K28&lt;&gt;1,IF(ISNUMBER(INDEX(Import.PLE,$K28,DS$16)),IF(INDEX(Import.PLE,$K28,DS$16)&lt;=mediçao,BS28,0),0),PLE!$AA$28*BS28)</f>
        <v>0</v>
      </c>
      <c r="DT28" s="154">
        <f ca="1">IF($K28&lt;&gt;1,IF(ISNUMBER(INDEX(Import.PLE,$K28,DT$16)),IF(INDEX(Import.PLE,$K28,DT$16)&lt;=mediçao,BT28,0),0),PLE!$AA$28*BT28)</f>
        <v>0</v>
      </c>
      <c r="DU28" s="154">
        <f ca="1">IF($K28&lt;&gt;1,IF(ISNUMBER(INDEX(Import.PLE,$K28,DU$16)),IF(INDEX(Import.PLE,$K28,DU$16)&lt;=mediçao,BU28,0),0),PLE!$AA$28*BU28)</f>
        <v>0</v>
      </c>
      <c r="DV28" s="154">
        <f ca="1">IF($K28&lt;&gt;1,IF(ISNUMBER(INDEX(Import.PLE,$K28,DV$16)),IF(INDEX(Import.PLE,$K28,DV$16)&lt;=mediçao,BV28,0),0),PLE!$AA$28*BV28)</f>
        <v>0</v>
      </c>
      <c r="DW28" s="154">
        <f ca="1">IF($K28&lt;&gt;1,IF(ISNUMBER(INDEX(Import.PLE,$K28,DW$16)),IF(INDEX(Import.PLE,$K28,DW$16)&lt;=mediçao,BW28,0),0),PLE!$AA$28*BW28)</f>
        <v>0</v>
      </c>
      <c r="DX28" s="154">
        <f ca="1">IF($K28&lt;&gt;1,IF(ISNUMBER(INDEX(Import.PLE,$K28,DX$16)),IF(INDEX(Import.PLE,$K28,DX$16)&lt;=mediçao,BX28,0),0),PLE!$AA$28*BX28)</f>
        <v>0</v>
      </c>
      <c r="DY28" s="154">
        <f ca="1">IF($K28&lt;&gt;1,IF(ISNUMBER(INDEX(Import.PLE,$K28,DY$16)),IF(INDEX(Import.PLE,$K28,DY$16)&lt;=mediçao,BY28,0),0),PLE!$AA$28*BY28)</f>
        <v>0</v>
      </c>
      <c r="DZ28" s="154">
        <f ca="1">IF($K28&lt;&gt;1,IF(ISNUMBER(INDEX(Import.PLE,$K28,DZ$16)),IF(INDEX(Import.PLE,$K28,DZ$16)&lt;=mediçao,BZ28,0),0),PLE!$AA$28*BZ28)</f>
        <v>0</v>
      </c>
      <c r="EA28" s="154">
        <f ca="1">IF($K28&lt;&gt;1,IF(ISNUMBER(INDEX(Import.PLE,$K28,EA$16)),IF(INDEX(Import.PLE,$K28,EA$16)&lt;=mediçao,CA28,0),0),PLE!$AA$28*CA28)</f>
        <v>0</v>
      </c>
      <c r="EB28" s="154">
        <f ca="1">IF($K28&lt;&gt;1,IF(ISNUMBER(INDEX(Import.PLE,$K28,EB$16)),IF(INDEX(Import.PLE,$K28,EB$16)&lt;=mediçao,CB28,0),0),PLE!$AA$28*CB28)</f>
        <v>0</v>
      </c>
      <c r="EC28" s="154">
        <f ca="1">IF($K28&lt;&gt;1,IF(ISNUMBER(INDEX(Import.PLE,$K28,EC$16)),IF(INDEX(Import.PLE,$K28,EC$16)&lt;=mediçao,CC28,0),0),PLE!$AA$28*CC28)</f>
        <v>0</v>
      </c>
      <c r="ED28" s="154">
        <f ca="1">IF($K28&lt;&gt;1,IF(ISNUMBER(INDEX(Import.PLE,$K28,ED$16)),IF(INDEX(Import.PLE,$K28,ED$16)&lt;=mediçao,CD28,0),0),PLE!$AA$28*CD28)</f>
        <v>0</v>
      </c>
      <c r="EE28" s="154">
        <f ca="1">IF($K28&lt;&gt;1,IF(ISNUMBER(INDEX(Import.PLE,$K28,EE$16)),IF(INDEX(Import.PLE,$K28,EE$16)&lt;=mediçao,CE28,0),0),PLE!$AA$28*CE28)</f>
        <v>0</v>
      </c>
      <c r="EF28" s="154">
        <f ca="1">IF($K28&lt;&gt;1,IF(ISNUMBER(INDEX(Import.PLE,$K28,EF$16)),IF(INDEX(Import.PLE,$K28,EF$16)&lt;=mediçao,CF28,0),0),PLE!$AA$28*CF28)</f>
        <v>0</v>
      </c>
      <c r="EG28" s="154">
        <f ca="1">IF($K28&lt;&gt;1,IF(ISNUMBER(INDEX(Import.PLE,$K28,EG$16)),IF(INDEX(Import.PLE,$K28,EG$16)&lt;=mediçao,CG28,0),0),PLE!$AA$28*CG28)</f>
        <v>0</v>
      </c>
      <c r="EH28" s="154">
        <f ca="1">IF($K28&lt;&gt;1,IF(ISNUMBER(INDEX(Import.PLE,$K28,EH$16)),IF(INDEX(Import.PLE,$K28,EH$16)&lt;=mediçao,CH28,0),0),PLE!$AA$28*CH28)</f>
        <v>0</v>
      </c>
      <c r="EI28" s="154">
        <f ca="1">IF($K28&lt;&gt;1,IF(ISNUMBER(INDEX(Import.PLE,$K28,EI$16)),IF(INDEX(Import.PLE,$K28,EI$16)&lt;=mediçao,CI28,0),0),PLE!$AA$28*CI28)</f>
        <v>0</v>
      </c>
      <c r="EJ28" s="154">
        <f ca="1">IF($K28&lt;&gt;1,IF(ISNUMBER(INDEX(Import.PLE,$K28,EJ$16)),IF(INDEX(Import.PLE,$K28,EJ$16)&lt;=mediçao,CJ28,0),0),PLE!$AA$28*CJ28)</f>
        <v>0</v>
      </c>
      <c r="EK28" s="154">
        <f ca="1">IF($K28&lt;&gt;1,IF(ISNUMBER(INDEX(Import.PLE,$K28,EK$16)),IF(INDEX(Import.PLE,$K28,EK$16)&lt;=mediçao,CK28,0),0),PLE!$AA$28*CK28)</f>
        <v>0</v>
      </c>
      <c r="EL28" s="154">
        <f ca="1">IF($K28&lt;&gt;1,IF(ISNUMBER(INDEX(Import.PLE,$K28,EL$16)),IF(INDEX(Import.PLE,$K28,EL$16)&lt;=mediçao,CL28,0),0),PLE!$AA$28*CL28)</f>
        <v>0</v>
      </c>
      <c r="EM28" s="154">
        <f ca="1">IF($K28&lt;&gt;1,IF(ISNUMBER(INDEX(Import.PLE,$K28,EM$16)),IF(INDEX(Import.PLE,$K28,EM$16)&lt;=mediçao,CM28,0),0),PLE!$AA$28*CM28)</f>
        <v>0</v>
      </c>
      <c r="EN28" s="154">
        <f ca="1">IF($K28&lt;&gt;1,IF(ISNUMBER(INDEX(Import.PLE,$K28,EN$16)),IF(INDEX(Import.PLE,$K28,EN$16)&lt;=mediçao,CN28,0),0),PLE!$AA$28*CN28)</f>
        <v>0</v>
      </c>
      <c r="EO28" s="154">
        <f ca="1">IF($K28&lt;&gt;1,IF(ISNUMBER(INDEX(Import.PLE,$K28,EO$16)),IF(INDEX(Import.PLE,$K28,EO$16)&lt;=mediçao,CO28,0),0),PLE!$AA$28*CO28)</f>
        <v>0</v>
      </c>
      <c r="EP28" s="154">
        <f ca="1">IF($K28&lt;&gt;1,IF(ISNUMBER(INDEX(Import.PLE,$K28,EP$16)),IF(INDEX(Import.PLE,$K28,EP$16)&lt;=mediçao,CP28,0),0),PLE!$AA$28*CP28)</f>
        <v>0</v>
      </c>
      <c r="EQ28" s="154">
        <f ca="1">IF($K28&lt;&gt;1,IF(ISNUMBER(INDEX(Import.PLE,$K28,EQ$16)),IF(INDEX(Import.PLE,$K28,EQ$16)&lt;=mediçao,CQ28,0),0),PLE!$AA$28*CQ28)</f>
        <v>0</v>
      </c>
      <c r="ER28" s="154">
        <f ca="1">IF($K28&lt;&gt;1,IF(ISNUMBER(INDEX(Import.PLE,$K28,ER$16)),IF(INDEX(Import.PLE,$K28,ER$16)&lt;=mediçao,CR28,0),0),PLE!$AA$28*CR28)</f>
        <v>0</v>
      </c>
      <c r="ES28" s="154">
        <f ca="1">IF($K28&lt;&gt;1,IF(ISNUMBER(INDEX(Import.PLE,$K28,ES$16)),IF(INDEX(Import.PLE,$K28,ES$16)&lt;=mediçao,CS28,0),0),PLE!$AA$28*CS28)</f>
        <v>0</v>
      </c>
      <c r="ET28" s="154">
        <f ca="1">IF($K28&lt;&gt;1,IF(ISNUMBER(INDEX(Import.PLE,$K28,ET$16)),IF(INDEX(Import.PLE,$K28,ET$16)&lt;=mediçao,CT28,0),0),PLE!$AA$28*CT28)</f>
        <v>0</v>
      </c>
      <c r="EU28" s="154">
        <f ca="1">IF($K28&lt;&gt;1,IF(ISNUMBER(INDEX(Import.PLE,$K28,EU$16)),IF(INDEX(Import.PLE,$K28,EU$16)&lt;=mediçao,CU28,0),0),PLE!$AA$28*CU28)</f>
        <v>0</v>
      </c>
      <c r="EV28" s="154">
        <f ca="1">IF($K28&lt;&gt;1,IF(ISNUMBER(INDEX(Import.PLE,$K28,EV$16)),IF(INDEX(Import.PLE,$K28,EV$16)&lt;=mediçao,CV28,0),0),PLE!$AA$28*CV28)</f>
        <v>0</v>
      </c>
      <c r="EW28" s="154">
        <f ca="1">IF($K28&lt;&gt;1,IF(ISNUMBER(INDEX(Import.PLE,$K28,EW$16)),IF(INDEX(Import.PLE,$K28,EW$16)&lt;=mediçao,CW28,0),0),PLE!$AA$28*CW28)</f>
        <v>0</v>
      </c>
      <c r="EX28" s="154">
        <f ca="1">IF($K28&lt;&gt;1,IF(ISNUMBER(INDEX(Import.PLE,$K28,EX$16)),IF(INDEX(Import.PLE,$K28,EX$16)&lt;=mediçao,CX28,0),0),PLE!$AA$28*CX28)</f>
        <v>0</v>
      </c>
      <c r="EY28" s="154">
        <f ca="1">IF($K28&lt;&gt;1,IF(ISNUMBER(INDEX(Import.PLE,$K28,EY$16)),IF(INDEX(Import.PLE,$K28,EY$16)&lt;=mediçao,CY28,0),0),PLE!$AA$28*CY28)</f>
        <v>0</v>
      </c>
      <c r="EZ28" s="154">
        <f ca="1">IF($K28&lt;&gt;1,IF(ISNUMBER(INDEX(Import.PLE,$K28,EZ$16)),IF(INDEX(Import.PLE,$K28,EZ$16)&lt;=mediçao,CZ28,0),0),PLE!$AA$28*CZ28)</f>
        <v>0</v>
      </c>
      <c r="FA28" s="154">
        <f ca="1">IF($K28&lt;&gt;1,IF(ISNUMBER(INDEX(Import.PLE,$K28,FA$16)),IF(INDEX(Import.PLE,$K28,FA$16)&lt;=mediçao,DA28,0),0),PLE!$AA$28*DA28)</f>
        <v>0</v>
      </c>
      <c r="FB28" s="154">
        <f ca="1">IF($K28&lt;&gt;1,IF(ISNUMBER(INDEX(Import.PLE,$K28,FB$16)),IF(INDEX(Import.PLE,$K28,FB$16)&lt;=mediçao,DB28,0),0),PLE!$AA$28*DB28)</f>
        <v>0</v>
      </c>
      <c r="FC28" s="154">
        <f ca="1">IF($K28&lt;&gt;1,IF(ISNUMBER(INDEX(Import.PLE,$K28,FC$16)),IF(INDEX(Import.PLE,$K28,FC$16)&lt;=mediçao,DC28,0),0),PLE!$AA$28*DC28)</f>
        <v>0</v>
      </c>
      <c r="FD28" s="154">
        <f ca="1">IF($K28&lt;&gt;1,IF(ISNUMBER(INDEX(Import.PLE,$K28,FD$16)),IF(INDEX(Import.PLE,$K28,FD$16)&lt;=mediçao,DD28,0),0),PLE!$AA$28*DD28)</f>
        <v>0</v>
      </c>
      <c r="FE28" s="154">
        <f ca="1">IF($K28&lt;&gt;1,IF(ISNUMBER(INDEX(Import.PLE,$K28,FE$16)),IF(INDEX(Import.PLE,$K28,FE$16)&lt;=mediçao,DE28,0),0),PLE!$AA$28*DE28)</f>
        <v>0</v>
      </c>
      <c r="FF28" s="154">
        <f ca="1">IF($K28&lt;&gt;1,IF(ISNUMBER(INDEX(Import.PLE,$K28,FF$16)),IF(INDEX(Import.PLE,$K28,FF$16)&lt;=mediçao,DF28,0),0),PLE!$AA$28*DF28)</f>
        <v>0</v>
      </c>
      <c r="FG28" s="154">
        <f ca="1">IF($K28&lt;&gt;1,IF(ISNUMBER(INDEX(Import.PLE,$K28,FG$16)),IF(INDEX(Import.PLE,$K28,FG$16)&lt;=mediçao,DG28,0),0),PLE!$AA$28*DG28)</f>
        <v>0</v>
      </c>
      <c r="FH28" s="154">
        <f ca="1">IF($K28&lt;&gt;1,IF(ISNUMBER(INDEX(Import.PLE,$K28,FH$16)),IF(INDEX(Import.PLE,$K28,FH$16)&lt;=mediçao,DH28,0),0),PLE!$AA$28*DH28)</f>
        <v>0</v>
      </c>
      <c r="FI28" s="154">
        <f ca="1">IF($K28&lt;&gt;1,IF(ISNUMBER(INDEX(Import.PLE,$K28,FI$16)),IF(INDEX(Import.PLE,$K28,FI$16)&lt;=mediçao,DI28,0),0),PLE!$AA$28*DI28)</f>
        <v>0</v>
      </c>
      <c r="FJ28" s="154">
        <f ca="1">IF($K28&lt;&gt;1,IF(ISNUMBER(INDEX(Import.PLE,$K28,FJ$16)),IF(INDEX(Import.PLE,$K28,FJ$16)&lt;=mediçao,DJ28,0),0),PLE!$AA$28*DJ28)</f>
        <v>0</v>
      </c>
    </row>
    <row r="29" spans="2:166" s="113" customFormat="1" ht="33.75" x14ac:dyDescent="0.25">
      <c r="B29" s="153">
        <f t="shared" ca="1" si="3"/>
        <v>12</v>
      </c>
      <c r="C29" s="108" t="str">
        <f t="shared" si="59"/>
        <v>Serviço</v>
      </c>
      <c r="D29" s="177" t="s">
        <v>188</v>
      </c>
      <c r="E29" s="178" t="s">
        <v>189</v>
      </c>
      <c r="F29" s="176" t="s">
        <v>190</v>
      </c>
      <c r="G29" s="214">
        <f t="shared" si="60"/>
        <v>7707.8620000000001</v>
      </c>
      <c r="H29" s="215">
        <f t="shared" si="61"/>
        <v>1.9799991229734004</v>
      </c>
      <c r="I29" s="216">
        <v>15261.56</v>
      </c>
      <c r="J29" s="111"/>
      <c r="K29" s="209">
        <f ca="1">DADOS!A38</f>
        <v>5</v>
      </c>
      <c r="L29" s="208" t="str">
        <f ca="1">activatedados.form2</f>
        <v>5-TERRAPLANAGEM</v>
      </c>
      <c r="M29" s="112"/>
      <c r="N29" s="221">
        <v>7707.8620000000001</v>
      </c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M29" s="154">
        <f t="shared" ca="1" si="62"/>
        <v>15261.56</v>
      </c>
      <c r="BN29" s="154">
        <f t="shared" ca="1" si="63"/>
        <v>0</v>
      </c>
      <c r="BO29" s="154">
        <f t="shared" ca="1" si="64"/>
        <v>0</v>
      </c>
      <c r="BP29" s="154">
        <f t="shared" ca="1" si="65"/>
        <v>0</v>
      </c>
      <c r="BQ29" s="154">
        <f t="shared" si="66"/>
        <v>0</v>
      </c>
      <c r="BR29" s="154">
        <f t="shared" si="67"/>
        <v>0</v>
      </c>
      <c r="BS29" s="154">
        <f t="shared" si="68"/>
        <v>0</v>
      </c>
      <c r="BT29" s="154">
        <f t="shared" si="69"/>
        <v>0</v>
      </c>
      <c r="BU29" s="154">
        <f t="shared" si="70"/>
        <v>0</v>
      </c>
      <c r="BV29" s="154">
        <f t="shared" si="71"/>
        <v>0</v>
      </c>
      <c r="BW29" s="154">
        <f t="shared" si="72"/>
        <v>0</v>
      </c>
      <c r="BX29" s="154">
        <f t="shared" si="73"/>
        <v>0</v>
      </c>
      <c r="BY29" s="154">
        <f t="shared" si="74"/>
        <v>0</v>
      </c>
      <c r="BZ29" s="154">
        <f t="shared" si="75"/>
        <v>0</v>
      </c>
      <c r="CA29" s="154">
        <f t="shared" si="76"/>
        <v>0</v>
      </c>
      <c r="CB29" s="154">
        <f t="shared" si="77"/>
        <v>0</v>
      </c>
      <c r="CC29" s="154">
        <f t="shared" si="78"/>
        <v>0</v>
      </c>
      <c r="CD29" s="154">
        <f t="shared" si="79"/>
        <v>0</v>
      </c>
      <c r="CE29" s="154">
        <f t="shared" si="80"/>
        <v>0</v>
      </c>
      <c r="CF29" s="154">
        <f t="shared" si="81"/>
        <v>0</v>
      </c>
      <c r="CG29" s="154">
        <f t="shared" si="82"/>
        <v>0</v>
      </c>
      <c r="CH29" s="154">
        <f t="shared" si="83"/>
        <v>0</v>
      </c>
      <c r="CI29" s="154">
        <f t="shared" si="84"/>
        <v>0</v>
      </c>
      <c r="CJ29" s="154">
        <f t="shared" si="85"/>
        <v>0</v>
      </c>
      <c r="CK29" s="154">
        <f t="shared" si="86"/>
        <v>0</v>
      </c>
      <c r="CL29" s="154">
        <f t="shared" si="87"/>
        <v>0</v>
      </c>
      <c r="CM29" s="154">
        <f t="shared" si="88"/>
        <v>0</v>
      </c>
      <c r="CN29" s="154">
        <f t="shared" si="89"/>
        <v>0</v>
      </c>
      <c r="CO29" s="154">
        <f t="shared" si="90"/>
        <v>0</v>
      </c>
      <c r="CP29" s="154">
        <f t="shared" si="91"/>
        <v>0</v>
      </c>
      <c r="CQ29" s="154">
        <f t="shared" si="92"/>
        <v>0</v>
      </c>
      <c r="CR29" s="154">
        <f t="shared" si="93"/>
        <v>0</v>
      </c>
      <c r="CS29" s="154">
        <f t="shared" si="94"/>
        <v>0</v>
      </c>
      <c r="CT29" s="154">
        <f t="shared" si="95"/>
        <v>0</v>
      </c>
      <c r="CU29" s="154">
        <f t="shared" si="96"/>
        <v>0</v>
      </c>
      <c r="CV29" s="154">
        <f t="shared" si="97"/>
        <v>0</v>
      </c>
      <c r="CW29" s="154">
        <f t="shared" si="98"/>
        <v>0</v>
      </c>
      <c r="CX29" s="154">
        <f t="shared" si="99"/>
        <v>0</v>
      </c>
      <c r="CY29" s="154">
        <f t="shared" si="100"/>
        <v>0</v>
      </c>
      <c r="CZ29" s="154">
        <f t="shared" si="101"/>
        <v>0</v>
      </c>
      <c r="DA29" s="154">
        <f t="shared" si="102"/>
        <v>0</v>
      </c>
      <c r="DB29" s="154">
        <f t="shared" si="103"/>
        <v>0</v>
      </c>
      <c r="DC29" s="154">
        <f t="shared" si="104"/>
        <v>0</v>
      </c>
      <c r="DD29" s="154">
        <f t="shared" si="105"/>
        <v>0</v>
      </c>
      <c r="DE29" s="154">
        <f t="shared" si="106"/>
        <v>0</v>
      </c>
      <c r="DF29" s="154">
        <f t="shared" si="107"/>
        <v>0</v>
      </c>
      <c r="DG29" s="154">
        <f t="shared" si="108"/>
        <v>0</v>
      </c>
      <c r="DH29" s="154">
        <f t="shared" si="109"/>
        <v>0</v>
      </c>
      <c r="DI29" s="154">
        <f t="shared" si="110"/>
        <v>0</v>
      </c>
      <c r="DJ29" s="154">
        <f t="shared" si="111"/>
        <v>0</v>
      </c>
      <c r="DK29" s="162" t="str">
        <f t="shared" si="112"/>
        <v>5</v>
      </c>
      <c r="DL29" s="162">
        <f t="shared" ca="1" si="113"/>
        <v>0</v>
      </c>
      <c r="DM29" s="154">
        <f ca="1">IF($K29&lt;&gt;1,IF(ISNUMBER(INDEX(Import.PLE,$K29,DM$16)),IF(INDEX(Import.PLE,$K29,DM$16)&lt;=mediçao,BM29,0),0),PLE!$AA$28*BM29)</f>
        <v>0</v>
      </c>
      <c r="DN29" s="154">
        <f ca="1">IF($K29&lt;&gt;1,IF(ISNUMBER(INDEX(Import.PLE,$K29,DN$16)),IF(INDEX(Import.PLE,$K29,DN$16)&lt;=mediçao,BN29,0),0),PLE!$AA$28*BN29)</f>
        <v>0</v>
      </c>
      <c r="DO29" s="154">
        <f ca="1">IF($K29&lt;&gt;1,IF(ISNUMBER(INDEX(Import.PLE,$K29,DO$16)),IF(INDEX(Import.PLE,$K29,DO$16)&lt;=mediçao,BO29,0),0),PLE!$AA$28*BO29)</f>
        <v>0</v>
      </c>
      <c r="DP29" s="154">
        <f ca="1">IF($K29&lt;&gt;1,IF(ISNUMBER(INDEX(Import.PLE,$K29,DP$16)),IF(INDEX(Import.PLE,$K29,DP$16)&lt;=mediçao,BP29,0),0),PLE!$AA$28*BP29)</f>
        <v>0</v>
      </c>
      <c r="DQ29" s="154">
        <f ca="1">IF($K29&lt;&gt;1,IF(ISNUMBER(INDEX(Import.PLE,$K29,DQ$16)),IF(INDEX(Import.PLE,$K29,DQ$16)&lt;=mediçao,BQ29,0),0),PLE!$AA$28*BQ29)</f>
        <v>0</v>
      </c>
      <c r="DR29" s="154">
        <f ca="1">IF($K29&lt;&gt;1,IF(ISNUMBER(INDEX(Import.PLE,$K29,DR$16)),IF(INDEX(Import.PLE,$K29,DR$16)&lt;=mediçao,BR29,0),0),PLE!$AA$28*BR29)</f>
        <v>0</v>
      </c>
      <c r="DS29" s="154">
        <f ca="1">IF($K29&lt;&gt;1,IF(ISNUMBER(INDEX(Import.PLE,$K29,DS$16)),IF(INDEX(Import.PLE,$K29,DS$16)&lt;=mediçao,BS29,0),0),PLE!$AA$28*BS29)</f>
        <v>0</v>
      </c>
      <c r="DT29" s="154">
        <f ca="1">IF($K29&lt;&gt;1,IF(ISNUMBER(INDEX(Import.PLE,$K29,DT$16)),IF(INDEX(Import.PLE,$K29,DT$16)&lt;=mediçao,BT29,0),0),PLE!$AA$28*BT29)</f>
        <v>0</v>
      </c>
      <c r="DU29" s="154">
        <f ca="1">IF($K29&lt;&gt;1,IF(ISNUMBER(INDEX(Import.PLE,$K29,DU$16)),IF(INDEX(Import.PLE,$K29,DU$16)&lt;=mediçao,BU29,0),0),PLE!$AA$28*BU29)</f>
        <v>0</v>
      </c>
      <c r="DV29" s="154">
        <f ca="1">IF($K29&lt;&gt;1,IF(ISNUMBER(INDEX(Import.PLE,$K29,DV$16)),IF(INDEX(Import.PLE,$K29,DV$16)&lt;=mediçao,BV29,0),0),PLE!$AA$28*BV29)</f>
        <v>0</v>
      </c>
      <c r="DW29" s="154">
        <f ca="1">IF($K29&lt;&gt;1,IF(ISNUMBER(INDEX(Import.PLE,$K29,DW$16)),IF(INDEX(Import.PLE,$K29,DW$16)&lt;=mediçao,BW29,0),0),PLE!$AA$28*BW29)</f>
        <v>0</v>
      </c>
      <c r="DX29" s="154">
        <f ca="1">IF($K29&lt;&gt;1,IF(ISNUMBER(INDEX(Import.PLE,$K29,DX$16)),IF(INDEX(Import.PLE,$K29,DX$16)&lt;=mediçao,BX29,0),0),PLE!$AA$28*BX29)</f>
        <v>0</v>
      </c>
      <c r="DY29" s="154">
        <f ca="1">IF($K29&lt;&gt;1,IF(ISNUMBER(INDEX(Import.PLE,$K29,DY$16)),IF(INDEX(Import.PLE,$K29,DY$16)&lt;=mediçao,BY29,0),0),PLE!$AA$28*BY29)</f>
        <v>0</v>
      </c>
      <c r="DZ29" s="154">
        <f ca="1">IF($K29&lt;&gt;1,IF(ISNUMBER(INDEX(Import.PLE,$K29,DZ$16)),IF(INDEX(Import.PLE,$K29,DZ$16)&lt;=mediçao,BZ29,0),0),PLE!$AA$28*BZ29)</f>
        <v>0</v>
      </c>
      <c r="EA29" s="154">
        <f ca="1">IF($K29&lt;&gt;1,IF(ISNUMBER(INDEX(Import.PLE,$K29,EA$16)),IF(INDEX(Import.PLE,$K29,EA$16)&lt;=mediçao,CA29,0),0),PLE!$AA$28*CA29)</f>
        <v>0</v>
      </c>
      <c r="EB29" s="154">
        <f ca="1">IF($K29&lt;&gt;1,IF(ISNUMBER(INDEX(Import.PLE,$K29,EB$16)),IF(INDEX(Import.PLE,$K29,EB$16)&lt;=mediçao,CB29,0),0),PLE!$AA$28*CB29)</f>
        <v>0</v>
      </c>
      <c r="EC29" s="154">
        <f ca="1">IF($K29&lt;&gt;1,IF(ISNUMBER(INDEX(Import.PLE,$K29,EC$16)),IF(INDEX(Import.PLE,$K29,EC$16)&lt;=mediçao,CC29,0),0),PLE!$AA$28*CC29)</f>
        <v>0</v>
      </c>
      <c r="ED29" s="154">
        <f ca="1">IF($K29&lt;&gt;1,IF(ISNUMBER(INDEX(Import.PLE,$K29,ED$16)),IF(INDEX(Import.PLE,$K29,ED$16)&lt;=mediçao,CD29,0),0),PLE!$AA$28*CD29)</f>
        <v>0</v>
      </c>
      <c r="EE29" s="154">
        <f ca="1">IF($K29&lt;&gt;1,IF(ISNUMBER(INDEX(Import.PLE,$K29,EE$16)),IF(INDEX(Import.PLE,$K29,EE$16)&lt;=mediçao,CE29,0),0),PLE!$AA$28*CE29)</f>
        <v>0</v>
      </c>
      <c r="EF29" s="154">
        <f ca="1">IF($K29&lt;&gt;1,IF(ISNUMBER(INDEX(Import.PLE,$K29,EF$16)),IF(INDEX(Import.PLE,$K29,EF$16)&lt;=mediçao,CF29,0),0),PLE!$AA$28*CF29)</f>
        <v>0</v>
      </c>
      <c r="EG29" s="154">
        <f ca="1">IF($K29&lt;&gt;1,IF(ISNUMBER(INDEX(Import.PLE,$K29,EG$16)),IF(INDEX(Import.PLE,$K29,EG$16)&lt;=mediçao,CG29,0),0),PLE!$AA$28*CG29)</f>
        <v>0</v>
      </c>
      <c r="EH29" s="154">
        <f ca="1">IF($K29&lt;&gt;1,IF(ISNUMBER(INDEX(Import.PLE,$K29,EH$16)),IF(INDEX(Import.PLE,$K29,EH$16)&lt;=mediçao,CH29,0),0),PLE!$AA$28*CH29)</f>
        <v>0</v>
      </c>
      <c r="EI29" s="154">
        <f ca="1">IF($K29&lt;&gt;1,IF(ISNUMBER(INDEX(Import.PLE,$K29,EI$16)),IF(INDEX(Import.PLE,$K29,EI$16)&lt;=mediçao,CI29,0),0),PLE!$AA$28*CI29)</f>
        <v>0</v>
      </c>
      <c r="EJ29" s="154">
        <f ca="1">IF($K29&lt;&gt;1,IF(ISNUMBER(INDEX(Import.PLE,$K29,EJ$16)),IF(INDEX(Import.PLE,$K29,EJ$16)&lt;=mediçao,CJ29,0),0),PLE!$AA$28*CJ29)</f>
        <v>0</v>
      </c>
      <c r="EK29" s="154">
        <f ca="1">IF($K29&lt;&gt;1,IF(ISNUMBER(INDEX(Import.PLE,$K29,EK$16)),IF(INDEX(Import.PLE,$K29,EK$16)&lt;=mediçao,CK29,0),0),PLE!$AA$28*CK29)</f>
        <v>0</v>
      </c>
      <c r="EL29" s="154">
        <f ca="1">IF($K29&lt;&gt;1,IF(ISNUMBER(INDEX(Import.PLE,$K29,EL$16)),IF(INDEX(Import.PLE,$K29,EL$16)&lt;=mediçao,CL29,0),0),PLE!$AA$28*CL29)</f>
        <v>0</v>
      </c>
      <c r="EM29" s="154">
        <f ca="1">IF($K29&lt;&gt;1,IF(ISNUMBER(INDEX(Import.PLE,$K29,EM$16)),IF(INDEX(Import.PLE,$K29,EM$16)&lt;=mediçao,CM29,0),0),PLE!$AA$28*CM29)</f>
        <v>0</v>
      </c>
      <c r="EN29" s="154">
        <f ca="1">IF($K29&lt;&gt;1,IF(ISNUMBER(INDEX(Import.PLE,$K29,EN$16)),IF(INDEX(Import.PLE,$K29,EN$16)&lt;=mediçao,CN29,0),0),PLE!$AA$28*CN29)</f>
        <v>0</v>
      </c>
      <c r="EO29" s="154">
        <f ca="1">IF($K29&lt;&gt;1,IF(ISNUMBER(INDEX(Import.PLE,$K29,EO$16)),IF(INDEX(Import.PLE,$K29,EO$16)&lt;=mediçao,CO29,0),0),PLE!$AA$28*CO29)</f>
        <v>0</v>
      </c>
      <c r="EP29" s="154">
        <f ca="1">IF($K29&lt;&gt;1,IF(ISNUMBER(INDEX(Import.PLE,$K29,EP$16)),IF(INDEX(Import.PLE,$K29,EP$16)&lt;=mediçao,CP29,0),0),PLE!$AA$28*CP29)</f>
        <v>0</v>
      </c>
      <c r="EQ29" s="154">
        <f ca="1">IF($K29&lt;&gt;1,IF(ISNUMBER(INDEX(Import.PLE,$K29,EQ$16)),IF(INDEX(Import.PLE,$K29,EQ$16)&lt;=mediçao,CQ29,0),0),PLE!$AA$28*CQ29)</f>
        <v>0</v>
      </c>
      <c r="ER29" s="154">
        <f ca="1">IF($K29&lt;&gt;1,IF(ISNUMBER(INDEX(Import.PLE,$K29,ER$16)),IF(INDEX(Import.PLE,$K29,ER$16)&lt;=mediçao,CR29,0),0),PLE!$AA$28*CR29)</f>
        <v>0</v>
      </c>
      <c r="ES29" s="154">
        <f ca="1">IF($K29&lt;&gt;1,IF(ISNUMBER(INDEX(Import.PLE,$K29,ES$16)),IF(INDEX(Import.PLE,$K29,ES$16)&lt;=mediçao,CS29,0),0),PLE!$AA$28*CS29)</f>
        <v>0</v>
      </c>
      <c r="ET29" s="154">
        <f ca="1">IF($K29&lt;&gt;1,IF(ISNUMBER(INDEX(Import.PLE,$K29,ET$16)),IF(INDEX(Import.PLE,$K29,ET$16)&lt;=mediçao,CT29,0),0),PLE!$AA$28*CT29)</f>
        <v>0</v>
      </c>
      <c r="EU29" s="154">
        <f ca="1">IF($K29&lt;&gt;1,IF(ISNUMBER(INDEX(Import.PLE,$K29,EU$16)),IF(INDEX(Import.PLE,$K29,EU$16)&lt;=mediçao,CU29,0),0),PLE!$AA$28*CU29)</f>
        <v>0</v>
      </c>
      <c r="EV29" s="154">
        <f ca="1">IF($K29&lt;&gt;1,IF(ISNUMBER(INDEX(Import.PLE,$K29,EV$16)),IF(INDEX(Import.PLE,$K29,EV$16)&lt;=mediçao,CV29,0),0),PLE!$AA$28*CV29)</f>
        <v>0</v>
      </c>
      <c r="EW29" s="154">
        <f ca="1">IF($K29&lt;&gt;1,IF(ISNUMBER(INDEX(Import.PLE,$K29,EW$16)),IF(INDEX(Import.PLE,$K29,EW$16)&lt;=mediçao,CW29,0),0),PLE!$AA$28*CW29)</f>
        <v>0</v>
      </c>
      <c r="EX29" s="154">
        <f ca="1">IF($K29&lt;&gt;1,IF(ISNUMBER(INDEX(Import.PLE,$K29,EX$16)),IF(INDEX(Import.PLE,$K29,EX$16)&lt;=mediçao,CX29,0),0),PLE!$AA$28*CX29)</f>
        <v>0</v>
      </c>
      <c r="EY29" s="154">
        <f ca="1">IF($K29&lt;&gt;1,IF(ISNUMBER(INDEX(Import.PLE,$K29,EY$16)),IF(INDEX(Import.PLE,$K29,EY$16)&lt;=mediçao,CY29,0),0),PLE!$AA$28*CY29)</f>
        <v>0</v>
      </c>
      <c r="EZ29" s="154">
        <f ca="1">IF($K29&lt;&gt;1,IF(ISNUMBER(INDEX(Import.PLE,$K29,EZ$16)),IF(INDEX(Import.PLE,$K29,EZ$16)&lt;=mediçao,CZ29,0),0),PLE!$AA$28*CZ29)</f>
        <v>0</v>
      </c>
      <c r="FA29" s="154">
        <f ca="1">IF($K29&lt;&gt;1,IF(ISNUMBER(INDEX(Import.PLE,$K29,FA$16)),IF(INDEX(Import.PLE,$K29,FA$16)&lt;=mediçao,DA29,0),0),PLE!$AA$28*DA29)</f>
        <v>0</v>
      </c>
      <c r="FB29" s="154">
        <f ca="1">IF($K29&lt;&gt;1,IF(ISNUMBER(INDEX(Import.PLE,$K29,FB$16)),IF(INDEX(Import.PLE,$K29,FB$16)&lt;=mediçao,DB29,0),0),PLE!$AA$28*DB29)</f>
        <v>0</v>
      </c>
      <c r="FC29" s="154">
        <f ca="1">IF($K29&lt;&gt;1,IF(ISNUMBER(INDEX(Import.PLE,$K29,FC$16)),IF(INDEX(Import.PLE,$K29,FC$16)&lt;=mediçao,DC29,0),0),PLE!$AA$28*DC29)</f>
        <v>0</v>
      </c>
      <c r="FD29" s="154">
        <f ca="1">IF($K29&lt;&gt;1,IF(ISNUMBER(INDEX(Import.PLE,$K29,FD$16)),IF(INDEX(Import.PLE,$K29,FD$16)&lt;=mediçao,DD29,0),0),PLE!$AA$28*DD29)</f>
        <v>0</v>
      </c>
      <c r="FE29" s="154">
        <f ca="1">IF($K29&lt;&gt;1,IF(ISNUMBER(INDEX(Import.PLE,$K29,FE$16)),IF(INDEX(Import.PLE,$K29,FE$16)&lt;=mediçao,DE29,0),0),PLE!$AA$28*DE29)</f>
        <v>0</v>
      </c>
      <c r="FF29" s="154">
        <f ca="1">IF($K29&lt;&gt;1,IF(ISNUMBER(INDEX(Import.PLE,$K29,FF$16)),IF(INDEX(Import.PLE,$K29,FF$16)&lt;=mediçao,DF29,0),0),PLE!$AA$28*DF29)</f>
        <v>0</v>
      </c>
      <c r="FG29" s="154">
        <f ca="1">IF($K29&lt;&gt;1,IF(ISNUMBER(INDEX(Import.PLE,$K29,FG$16)),IF(INDEX(Import.PLE,$K29,FG$16)&lt;=mediçao,DG29,0),0),PLE!$AA$28*DG29)</f>
        <v>0</v>
      </c>
      <c r="FH29" s="154">
        <f ca="1">IF($K29&lt;&gt;1,IF(ISNUMBER(INDEX(Import.PLE,$K29,FH$16)),IF(INDEX(Import.PLE,$K29,FH$16)&lt;=mediçao,DH29,0),0),PLE!$AA$28*DH29)</f>
        <v>0</v>
      </c>
      <c r="FI29" s="154">
        <f ca="1">IF($K29&lt;&gt;1,IF(ISNUMBER(INDEX(Import.PLE,$K29,FI$16)),IF(INDEX(Import.PLE,$K29,FI$16)&lt;=mediçao,DI29,0),0),PLE!$AA$28*DI29)</f>
        <v>0</v>
      </c>
      <c r="FJ29" s="154">
        <f ca="1">IF($K29&lt;&gt;1,IF(ISNUMBER(INDEX(Import.PLE,$K29,FJ$16)),IF(INDEX(Import.PLE,$K29,FJ$16)&lt;=mediçao,DJ29,0),0),PLE!$AA$28*DJ29)</f>
        <v>0</v>
      </c>
    </row>
    <row r="30" spans="2:166" s="113" customFormat="1" x14ac:dyDescent="0.25">
      <c r="B30" s="153">
        <f t="shared" ca="1" si="3"/>
        <v>13</v>
      </c>
      <c r="C30" s="108" t="str">
        <f t="shared" si="59"/>
        <v>Nível</v>
      </c>
      <c r="D30" s="177" t="s">
        <v>195</v>
      </c>
      <c r="E30" s="178" t="s">
        <v>165</v>
      </c>
      <c r="F30" s="176"/>
      <c r="G30" s="214" t="str">
        <f t="shared" si="60"/>
        <v/>
      </c>
      <c r="H30" s="215" t="str">
        <f t="shared" si="61"/>
        <v/>
      </c>
      <c r="I30" s="216"/>
      <c r="J30" s="111"/>
      <c r="K30" s="209"/>
      <c r="L30" s="208" t="str">
        <f>activatedados.form2</f>
        <v/>
      </c>
      <c r="M30" s="112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  <c r="AF30" s="221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221"/>
      <c r="AU30" s="221"/>
      <c r="AV30" s="221"/>
      <c r="AW30" s="221"/>
      <c r="AX30" s="221"/>
      <c r="AY30" s="221"/>
      <c r="AZ30" s="221"/>
      <c r="BA30" s="221"/>
      <c r="BB30" s="221"/>
      <c r="BC30" s="221"/>
      <c r="BD30" s="221"/>
      <c r="BE30" s="221"/>
      <c r="BF30" s="221"/>
      <c r="BG30" s="221"/>
      <c r="BH30" s="221"/>
      <c r="BI30" s="221"/>
      <c r="BJ30" s="221"/>
      <c r="BK30" s="221"/>
      <c r="BM30" s="154">
        <f t="shared" si="62"/>
        <v>0</v>
      </c>
      <c r="BN30" s="154">
        <f t="shared" si="63"/>
        <v>0</v>
      </c>
      <c r="BO30" s="154">
        <f t="shared" si="64"/>
        <v>0</v>
      </c>
      <c r="BP30" s="154">
        <f t="shared" si="65"/>
        <v>0</v>
      </c>
      <c r="BQ30" s="154">
        <f t="shared" si="66"/>
        <v>0</v>
      </c>
      <c r="BR30" s="154">
        <f t="shared" si="67"/>
        <v>0</v>
      </c>
      <c r="BS30" s="154">
        <f t="shared" si="68"/>
        <v>0</v>
      </c>
      <c r="BT30" s="154">
        <f t="shared" si="69"/>
        <v>0</v>
      </c>
      <c r="BU30" s="154">
        <f t="shared" si="70"/>
        <v>0</v>
      </c>
      <c r="BV30" s="154">
        <f t="shared" si="71"/>
        <v>0</v>
      </c>
      <c r="BW30" s="154">
        <f t="shared" si="72"/>
        <v>0</v>
      </c>
      <c r="BX30" s="154">
        <f t="shared" si="73"/>
        <v>0</v>
      </c>
      <c r="BY30" s="154">
        <f t="shared" si="74"/>
        <v>0</v>
      </c>
      <c r="BZ30" s="154">
        <f t="shared" si="75"/>
        <v>0</v>
      </c>
      <c r="CA30" s="154">
        <f t="shared" si="76"/>
        <v>0</v>
      </c>
      <c r="CB30" s="154">
        <f t="shared" si="77"/>
        <v>0</v>
      </c>
      <c r="CC30" s="154">
        <f t="shared" si="78"/>
        <v>0</v>
      </c>
      <c r="CD30" s="154">
        <f t="shared" si="79"/>
        <v>0</v>
      </c>
      <c r="CE30" s="154">
        <f t="shared" si="80"/>
        <v>0</v>
      </c>
      <c r="CF30" s="154">
        <f t="shared" si="81"/>
        <v>0</v>
      </c>
      <c r="CG30" s="154">
        <f t="shared" si="82"/>
        <v>0</v>
      </c>
      <c r="CH30" s="154">
        <f t="shared" si="83"/>
        <v>0</v>
      </c>
      <c r="CI30" s="154">
        <f t="shared" si="84"/>
        <v>0</v>
      </c>
      <c r="CJ30" s="154">
        <f t="shared" si="85"/>
        <v>0</v>
      </c>
      <c r="CK30" s="154">
        <f t="shared" si="86"/>
        <v>0</v>
      </c>
      <c r="CL30" s="154">
        <f t="shared" si="87"/>
        <v>0</v>
      </c>
      <c r="CM30" s="154">
        <f t="shared" si="88"/>
        <v>0</v>
      </c>
      <c r="CN30" s="154">
        <f t="shared" si="89"/>
        <v>0</v>
      </c>
      <c r="CO30" s="154">
        <f t="shared" si="90"/>
        <v>0</v>
      </c>
      <c r="CP30" s="154">
        <f t="shared" si="91"/>
        <v>0</v>
      </c>
      <c r="CQ30" s="154">
        <f t="shared" si="92"/>
        <v>0</v>
      </c>
      <c r="CR30" s="154">
        <f t="shared" si="93"/>
        <v>0</v>
      </c>
      <c r="CS30" s="154">
        <f t="shared" si="94"/>
        <v>0</v>
      </c>
      <c r="CT30" s="154">
        <f t="shared" si="95"/>
        <v>0</v>
      </c>
      <c r="CU30" s="154">
        <f t="shared" si="96"/>
        <v>0</v>
      </c>
      <c r="CV30" s="154">
        <f t="shared" si="97"/>
        <v>0</v>
      </c>
      <c r="CW30" s="154">
        <f t="shared" si="98"/>
        <v>0</v>
      </c>
      <c r="CX30" s="154">
        <f t="shared" si="99"/>
        <v>0</v>
      </c>
      <c r="CY30" s="154">
        <f t="shared" si="100"/>
        <v>0</v>
      </c>
      <c r="CZ30" s="154">
        <f t="shared" si="101"/>
        <v>0</v>
      </c>
      <c r="DA30" s="154">
        <f t="shared" si="102"/>
        <v>0</v>
      </c>
      <c r="DB30" s="154">
        <f t="shared" si="103"/>
        <v>0</v>
      </c>
      <c r="DC30" s="154">
        <f t="shared" si="104"/>
        <v>0</v>
      </c>
      <c r="DD30" s="154">
        <f t="shared" si="105"/>
        <v>0</v>
      </c>
      <c r="DE30" s="154">
        <f t="shared" si="106"/>
        <v>0</v>
      </c>
      <c r="DF30" s="154">
        <f t="shared" si="107"/>
        <v>0</v>
      </c>
      <c r="DG30" s="154">
        <f t="shared" si="108"/>
        <v>0</v>
      </c>
      <c r="DH30" s="154">
        <f t="shared" si="109"/>
        <v>0</v>
      </c>
      <c r="DI30" s="154">
        <f t="shared" si="110"/>
        <v>0</v>
      </c>
      <c r="DJ30" s="154">
        <f t="shared" si="111"/>
        <v>0</v>
      </c>
      <c r="DK30" s="162" t="str">
        <f t="shared" si="112"/>
        <v>6</v>
      </c>
      <c r="DL30" s="162">
        <f t="shared" ca="1" si="113"/>
        <v>0</v>
      </c>
      <c r="DM30" s="154">
        <f ca="1">IF($K30&lt;&gt;1,IF(ISNUMBER(INDEX(Import.PLE,$K30,DM$16)),IF(INDEX(Import.PLE,$K30,DM$16)&lt;=mediçao,BM30,0),0),PLE!$AA$28*BM30)</f>
        <v>0</v>
      </c>
      <c r="DN30" s="154">
        <f ca="1">IF($K30&lt;&gt;1,IF(ISNUMBER(INDEX(Import.PLE,$K30,DN$16)),IF(INDEX(Import.PLE,$K30,DN$16)&lt;=mediçao,BN30,0),0),PLE!$AA$28*BN30)</f>
        <v>0</v>
      </c>
      <c r="DO30" s="154">
        <f ca="1">IF($K30&lt;&gt;1,IF(ISNUMBER(INDEX(Import.PLE,$K30,DO$16)),IF(INDEX(Import.PLE,$K30,DO$16)&lt;=mediçao,BO30,0),0),PLE!$AA$28*BO30)</f>
        <v>0</v>
      </c>
      <c r="DP30" s="154">
        <f ca="1">IF($K30&lt;&gt;1,IF(ISNUMBER(INDEX(Import.PLE,$K30,DP$16)),IF(INDEX(Import.PLE,$K30,DP$16)&lt;=mediçao,BP30,0),0),PLE!$AA$28*BP30)</f>
        <v>0</v>
      </c>
      <c r="DQ30" s="154">
        <f ca="1">IF($K30&lt;&gt;1,IF(ISNUMBER(INDEX(Import.PLE,$K30,DQ$16)),IF(INDEX(Import.PLE,$K30,DQ$16)&lt;=mediçao,BQ30,0),0),PLE!$AA$28*BQ30)</f>
        <v>0</v>
      </c>
      <c r="DR30" s="154">
        <f ca="1">IF($K30&lt;&gt;1,IF(ISNUMBER(INDEX(Import.PLE,$K30,DR$16)),IF(INDEX(Import.PLE,$K30,DR$16)&lt;=mediçao,BR30,0),0),PLE!$AA$28*BR30)</f>
        <v>0</v>
      </c>
      <c r="DS30" s="154">
        <f ca="1">IF($K30&lt;&gt;1,IF(ISNUMBER(INDEX(Import.PLE,$K30,DS$16)),IF(INDEX(Import.PLE,$K30,DS$16)&lt;=mediçao,BS30,0),0),PLE!$AA$28*BS30)</f>
        <v>0</v>
      </c>
      <c r="DT30" s="154">
        <f ca="1">IF($K30&lt;&gt;1,IF(ISNUMBER(INDEX(Import.PLE,$K30,DT$16)),IF(INDEX(Import.PLE,$K30,DT$16)&lt;=mediçao,BT30,0),0),PLE!$AA$28*BT30)</f>
        <v>0</v>
      </c>
      <c r="DU30" s="154">
        <f ca="1">IF($K30&lt;&gt;1,IF(ISNUMBER(INDEX(Import.PLE,$K30,DU$16)),IF(INDEX(Import.PLE,$K30,DU$16)&lt;=mediçao,BU30,0),0),PLE!$AA$28*BU30)</f>
        <v>0</v>
      </c>
      <c r="DV30" s="154">
        <f ca="1">IF($K30&lt;&gt;1,IF(ISNUMBER(INDEX(Import.PLE,$K30,DV$16)),IF(INDEX(Import.PLE,$K30,DV$16)&lt;=mediçao,BV30,0),0),PLE!$AA$28*BV30)</f>
        <v>0</v>
      </c>
      <c r="DW30" s="154">
        <f ca="1">IF($K30&lt;&gt;1,IF(ISNUMBER(INDEX(Import.PLE,$K30,DW$16)),IF(INDEX(Import.PLE,$K30,DW$16)&lt;=mediçao,BW30,0),0),PLE!$AA$28*BW30)</f>
        <v>0</v>
      </c>
      <c r="DX30" s="154">
        <f ca="1">IF($K30&lt;&gt;1,IF(ISNUMBER(INDEX(Import.PLE,$K30,DX$16)),IF(INDEX(Import.PLE,$K30,DX$16)&lt;=mediçao,BX30,0),0),PLE!$AA$28*BX30)</f>
        <v>0</v>
      </c>
      <c r="DY30" s="154">
        <f ca="1">IF($K30&lt;&gt;1,IF(ISNUMBER(INDEX(Import.PLE,$K30,DY$16)),IF(INDEX(Import.PLE,$K30,DY$16)&lt;=mediçao,BY30,0),0),PLE!$AA$28*BY30)</f>
        <v>0</v>
      </c>
      <c r="DZ30" s="154">
        <f ca="1">IF($K30&lt;&gt;1,IF(ISNUMBER(INDEX(Import.PLE,$K30,DZ$16)),IF(INDEX(Import.PLE,$K30,DZ$16)&lt;=mediçao,BZ30,0),0),PLE!$AA$28*BZ30)</f>
        <v>0</v>
      </c>
      <c r="EA30" s="154">
        <f ca="1">IF($K30&lt;&gt;1,IF(ISNUMBER(INDEX(Import.PLE,$K30,EA$16)),IF(INDEX(Import.PLE,$K30,EA$16)&lt;=mediçao,CA30,0),0),PLE!$AA$28*CA30)</f>
        <v>0</v>
      </c>
      <c r="EB30" s="154">
        <f ca="1">IF($K30&lt;&gt;1,IF(ISNUMBER(INDEX(Import.PLE,$K30,EB$16)),IF(INDEX(Import.PLE,$K30,EB$16)&lt;=mediçao,CB30,0),0),PLE!$AA$28*CB30)</f>
        <v>0</v>
      </c>
      <c r="EC30" s="154">
        <f ca="1">IF($K30&lt;&gt;1,IF(ISNUMBER(INDEX(Import.PLE,$K30,EC$16)),IF(INDEX(Import.PLE,$K30,EC$16)&lt;=mediçao,CC30,0),0),PLE!$AA$28*CC30)</f>
        <v>0</v>
      </c>
      <c r="ED30" s="154">
        <f ca="1">IF($K30&lt;&gt;1,IF(ISNUMBER(INDEX(Import.PLE,$K30,ED$16)),IF(INDEX(Import.PLE,$K30,ED$16)&lt;=mediçao,CD30,0),0),PLE!$AA$28*CD30)</f>
        <v>0</v>
      </c>
      <c r="EE30" s="154">
        <f ca="1">IF($K30&lt;&gt;1,IF(ISNUMBER(INDEX(Import.PLE,$K30,EE$16)),IF(INDEX(Import.PLE,$K30,EE$16)&lt;=mediçao,CE30,0),0),PLE!$AA$28*CE30)</f>
        <v>0</v>
      </c>
      <c r="EF30" s="154">
        <f ca="1">IF($K30&lt;&gt;1,IF(ISNUMBER(INDEX(Import.PLE,$K30,EF$16)),IF(INDEX(Import.PLE,$K30,EF$16)&lt;=mediçao,CF30,0),0),PLE!$AA$28*CF30)</f>
        <v>0</v>
      </c>
      <c r="EG30" s="154">
        <f ca="1">IF($K30&lt;&gt;1,IF(ISNUMBER(INDEX(Import.PLE,$K30,EG$16)),IF(INDEX(Import.PLE,$K30,EG$16)&lt;=mediçao,CG30,0),0),PLE!$AA$28*CG30)</f>
        <v>0</v>
      </c>
      <c r="EH30" s="154">
        <f ca="1">IF($K30&lt;&gt;1,IF(ISNUMBER(INDEX(Import.PLE,$K30,EH$16)),IF(INDEX(Import.PLE,$K30,EH$16)&lt;=mediçao,CH30,0),0),PLE!$AA$28*CH30)</f>
        <v>0</v>
      </c>
      <c r="EI30" s="154">
        <f ca="1">IF($K30&lt;&gt;1,IF(ISNUMBER(INDEX(Import.PLE,$K30,EI$16)),IF(INDEX(Import.PLE,$K30,EI$16)&lt;=mediçao,CI30,0),0),PLE!$AA$28*CI30)</f>
        <v>0</v>
      </c>
      <c r="EJ30" s="154">
        <f ca="1">IF($K30&lt;&gt;1,IF(ISNUMBER(INDEX(Import.PLE,$K30,EJ$16)),IF(INDEX(Import.PLE,$K30,EJ$16)&lt;=mediçao,CJ30,0),0),PLE!$AA$28*CJ30)</f>
        <v>0</v>
      </c>
      <c r="EK30" s="154">
        <f ca="1">IF($K30&lt;&gt;1,IF(ISNUMBER(INDEX(Import.PLE,$K30,EK$16)),IF(INDEX(Import.PLE,$K30,EK$16)&lt;=mediçao,CK30,0),0),PLE!$AA$28*CK30)</f>
        <v>0</v>
      </c>
      <c r="EL30" s="154">
        <f ca="1">IF($K30&lt;&gt;1,IF(ISNUMBER(INDEX(Import.PLE,$K30,EL$16)),IF(INDEX(Import.PLE,$K30,EL$16)&lt;=mediçao,CL30,0),0),PLE!$AA$28*CL30)</f>
        <v>0</v>
      </c>
      <c r="EM30" s="154">
        <f ca="1">IF($K30&lt;&gt;1,IF(ISNUMBER(INDEX(Import.PLE,$K30,EM$16)),IF(INDEX(Import.PLE,$K30,EM$16)&lt;=mediçao,CM30,0),0),PLE!$AA$28*CM30)</f>
        <v>0</v>
      </c>
      <c r="EN30" s="154">
        <f ca="1">IF($K30&lt;&gt;1,IF(ISNUMBER(INDEX(Import.PLE,$K30,EN$16)),IF(INDEX(Import.PLE,$K30,EN$16)&lt;=mediçao,CN30,0),0),PLE!$AA$28*CN30)</f>
        <v>0</v>
      </c>
      <c r="EO30" s="154">
        <f ca="1">IF($K30&lt;&gt;1,IF(ISNUMBER(INDEX(Import.PLE,$K30,EO$16)),IF(INDEX(Import.PLE,$K30,EO$16)&lt;=mediçao,CO30,0),0),PLE!$AA$28*CO30)</f>
        <v>0</v>
      </c>
      <c r="EP30" s="154">
        <f ca="1">IF($K30&lt;&gt;1,IF(ISNUMBER(INDEX(Import.PLE,$K30,EP$16)),IF(INDEX(Import.PLE,$K30,EP$16)&lt;=mediçao,CP30,0),0),PLE!$AA$28*CP30)</f>
        <v>0</v>
      </c>
      <c r="EQ30" s="154">
        <f ca="1">IF($K30&lt;&gt;1,IF(ISNUMBER(INDEX(Import.PLE,$K30,EQ$16)),IF(INDEX(Import.PLE,$K30,EQ$16)&lt;=mediçao,CQ30,0),0),PLE!$AA$28*CQ30)</f>
        <v>0</v>
      </c>
      <c r="ER30" s="154">
        <f ca="1">IF($K30&lt;&gt;1,IF(ISNUMBER(INDEX(Import.PLE,$K30,ER$16)),IF(INDEX(Import.PLE,$K30,ER$16)&lt;=mediçao,CR30,0),0),PLE!$AA$28*CR30)</f>
        <v>0</v>
      </c>
      <c r="ES30" s="154">
        <f ca="1">IF($K30&lt;&gt;1,IF(ISNUMBER(INDEX(Import.PLE,$K30,ES$16)),IF(INDEX(Import.PLE,$K30,ES$16)&lt;=mediçao,CS30,0),0),PLE!$AA$28*CS30)</f>
        <v>0</v>
      </c>
      <c r="ET30" s="154">
        <f ca="1">IF($K30&lt;&gt;1,IF(ISNUMBER(INDEX(Import.PLE,$K30,ET$16)),IF(INDEX(Import.PLE,$K30,ET$16)&lt;=mediçao,CT30,0),0),PLE!$AA$28*CT30)</f>
        <v>0</v>
      </c>
      <c r="EU30" s="154">
        <f ca="1">IF($K30&lt;&gt;1,IF(ISNUMBER(INDEX(Import.PLE,$K30,EU$16)),IF(INDEX(Import.PLE,$K30,EU$16)&lt;=mediçao,CU30,0),0),PLE!$AA$28*CU30)</f>
        <v>0</v>
      </c>
      <c r="EV30" s="154">
        <f ca="1">IF($K30&lt;&gt;1,IF(ISNUMBER(INDEX(Import.PLE,$K30,EV$16)),IF(INDEX(Import.PLE,$K30,EV$16)&lt;=mediçao,CV30,0),0),PLE!$AA$28*CV30)</f>
        <v>0</v>
      </c>
      <c r="EW30" s="154">
        <f ca="1">IF($K30&lt;&gt;1,IF(ISNUMBER(INDEX(Import.PLE,$K30,EW$16)),IF(INDEX(Import.PLE,$K30,EW$16)&lt;=mediçao,CW30,0),0),PLE!$AA$28*CW30)</f>
        <v>0</v>
      </c>
      <c r="EX30" s="154">
        <f ca="1">IF($K30&lt;&gt;1,IF(ISNUMBER(INDEX(Import.PLE,$K30,EX$16)),IF(INDEX(Import.PLE,$K30,EX$16)&lt;=mediçao,CX30,0),0),PLE!$AA$28*CX30)</f>
        <v>0</v>
      </c>
      <c r="EY30" s="154">
        <f ca="1">IF($K30&lt;&gt;1,IF(ISNUMBER(INDEX(Import.PLE,$K30,EY$16)),IF(INDEX(Import.PLE,$K30,EY$16)&lt;=mediçao,CY30,0),0),PLE!$AA$28*CY30)</f>
        <v>0</v>
      </c>
      <c r="EZ30" s="154">
        <f ca="1">IF($K30&lt;&gt;1,IF(ISNUMBER(INDEX(Import.PLE,$K30,EZ$16)),IF(INDEX(Import.PLE,$K30,EZ$16)&lt;=mediçao,CZ30,0),0),PLE!$AA$28*CZ30)</f>
        <v>0</v>
      </c>
      <c r="FA30" s="154">
        <f ca="1">IF($K30&lt;&gt;1,IF(ISNUMBER(INDEX(Import.PLE,$K30,FA$16)),IF(INDEX(Import.PLE,$K30,FA$16)&lt;=mediçao,DA30,0),0),PLE!$AA$28*DA30)</f>
        <v>0</v>
      </c>
      <c r="FB30" s="154">
        <f ca="1">IF($K30&lt;&gt;1,IF(ISNUMBER(INDEX(Import.PLE,$K30,FB$16)),IF(INDEX(Import.PLE,$K30,FB$16)&lt;=mediçao,DB30,0),0),PLE!$AA$28*DB30)</f>
        <v>0</v>
      </c>
      <c r="FC30" s="154">
        <f ca="1">IF($K30&lt;&gt;1,IF(ISNUMBER(INDEX(Import.PLE,$K30,FC$16)),IF(INDEX(Import.PLE,$K30,FC$16)&lt;=mediçao,DC30,0),0),PLE!$AA$28*DC30)</f>
        <v>0</v>
      </c>
      <c r="FD30" s="154">
        <f ca="1">IF($K30&lt;&gt;1,IF(ISNUMBER(INDEX(Import.PLE,$K30,FD$16)),IF(INDEX(Import.PLE,$K30,FD$16)&lt;=mediçao,DD30,0),0),PLE!$AA$28*DD30)</f>
        <v>0</v>
      </c>
      <c r="FE30" s="154">
        <f ca="1">IF($K30&lt;&gt;1,IF(ISNUMBER(INDEX(Import.PLE,$K30,FE$16)),IF(INDEX(Import.PLE,$K30,FE$16)&lt;=mediçao,DE30,0),0),PLE!$AA$28*DE30)</f>
        <v>0</v>
      </c>
      <c r="FF30" s="154">
        <f ca="1">IF($K30&lt;&gt;1,IF(ISNUMBER(INDEX(Import.PLE,$K30,FF$16)),IF(INDEX(Import.PLE,$K30,FF$16)&lt;=mediçao,DF30,0),0),PLE!$AA$28*DF30)</f>
        <v>0</v>
      </c>
      <c r="FG30" s="154">
        <f ca="1">IF($K30&lt;&gt;1,IF(ISNUMBER(INDEX(Import.PLE,$K30,FG$16)),IF(INDEX(Import.PLE,$K30,FG$16)&lt;=mediçao,DG30,0),0),PLE!$AA$28*DG30)</f>
        <v>0</v>
      </c>
      <c r="FH30" s="154">
        <f ca="1">IF($K30&lt;&gt;1,IF(ISNUMBER(INDEX(Import.PLE,$K30,FH$16)),IF(INDEX(Import.PLE,$K30,FH$16)&lt;=mediçao,DH30,0),0),PLE!$AA$28*DH30)</f>
        <v>0</v>
      </c>
      <c r="FI30" s="154">
        <f ca="1">IF($K30&lt;&gt;1,IF(ISNUMBER(INDEX(Import.PLE,$K30,FI$16)),IF(INDEX(Import.PLE,$K30,FI$16)&lt;=mediçao,DI30,0),0),PLE!$AA$28*DI30)</f>
        <v>0</v>
      </c>
      <c r="FJ30" s="154">
        <f ca="1">IF($K30&lt;&gt;1,IF(ISNUMBER(INDEX(Import.PLE,$K30,FJ$16)),IF(INDEX(Import.PLE,$K30,FJ$16)&lt;=mediçao,DJ30,0),0),PLE!$AA$28*DJ30)</f>
        <v>0</v>
      </c>
    </row>
    <row r="31" spans="2:166" s="113" customFormat="1" x14ac:dyDescent="0.25">
      <c r="B31" s="153">
        <f t="shared" ca="1" si="3"/>
        <v>14</v>
      </c>
      <c r="C31" s="108" t="str">
        <f t="shared" si="59"/>
        <v/>
      </c>
      <c r="D31" s="177"/>
      <c r="E31" s="178" t="s">
        <v>196</v>
      </c>
      <c r="F31" s="176"/>
      <c r="G31" s="214" t="str">
        <f t="shared" si="60"/>
        <v/>
      </c>
      <c r="H31" s="215" t="str">
        <f t="shared" si="61"/>
        <v/>
      </c>
      <c r="I31" s="216"/>
      <c r="J31" s="111"/>
      <c r="K31" s="209"/>
      <c r="L31" s="208" t="str">
        <f>activatedados.form2</f>
        <v/>
      </c>
      <c r="M31" s="112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G31" s="221"/>
      <c r="AH31" s="221"/>
      <c r="AI31" s="221"/>
      <c r="AJ31" s="221"/>
      <c r="AK31" s="221"/>
      <c r="AL31" s="221"/>
      <c r="AM31" s="221"/>
      <c r="AN31" s="221"/>
      <c r="AO31" s="221"/>
      <c r="AP31" s="221"/>
      <c r="AQ31" s="221"/>
      <c r="AR31" s="221"/>
      <c r="AS31" s="221"/>
      <c r="AT31" s="221"/>
      <c r="AU31" s="221"/>
      <c r="AV31" s="221"/>
      <c r="AW31" s="221"/>
      <c r="AX31" s="221"/>
      <c r="AY31" s="221"/>
      <c r="AZ31" s="221"/>
      <c r="BA31" s="221"/>
      <c r="BB31" s="221"/>
      <c r="BC31" s="221"/>
      <c r="BD31" s="221"/>
      <c r="BE31" s="221"/>
      <c r="BF31" s="221"/>
      <c r="BG31" s="221"/>
      <c r="BH31" s="221"/>
      <c r="BI31" s="221"/>
      <c r="BJ31" s="221"/>
      <c r="BK31" s="221"/>
      <c r="BM31" s="154">
        <f t="shared" si="62"/>
        <v>0</v>
      </c>
      <c r="BN31" s="154">
        <f t="shared" si="63"/>
        <v>0</v>
      </c>
      <c r="BO31" s="154">
        <f t="shared" si="64"/>
        <v>0</v>
      </c>
      <c r="BP31" s="154">
        <f t="shared" si="65"/>
        <v>0</v>
      </c>
      <c r="BQ31" s="154">
        <f t="shared" si="66"/>
        <v>0</v>
      </c>
      <c r="BR31" s="154">
        <f t="shared" si="67"/>
        <v>0</v>
      </c>
      <c r="BS31" s="154">
        <f t="shared" si="68"/>
        <v>0</v>
      </c>
      <c r="BT31" s="154">
        <f t="shared" si="69"/>
        <v>0</v>
      </c>
      <c r="BU31" s="154">
        <f t="shared" si="70"/>
        <v>0</v>
      </c>
      <c r="BV31" s="154">
        <f t="shared" si="71"/>
        <v>0</v>
      </c>
      <c r="BW31" s="154">
        <f t="shared" si="72"/>
        <v>0</v>
      </c>
      <c r="BX31" s="154">
        <f t="shared" si="73"/>
        <v>0</v>
      </c>
      <c r="BY31" s="154">
        <f t="shared" si="74"/>
        <v>0</v>
      </c>
      <c r="BZ31" s="154">
        <f t="shared" si="75"/>
        <v>0</v>
      </c>
      <c r="CA31" s="154">
        <f t="shared" si="76"/>
        <v>0</v>
      </c>
      <c r="CB31" s="154">
        <f t="shared" si="77"/>
        <v>0</v>
      </c>
      <c r="CC31" s="154">
        <f t="shared" si="78"/>
        <v>0</v>
      </c>
      <c r="CD31" s="154">
        <f t="shared" si="79"/>
        <v>0</v>
      </c>
      <c r="CE31" s="154">
        <f t="shared" si="80"/>
        <v>0</v>
      </c>
      <c r="CF31" s="154">
        <f t="shared" si="81"/>
        <v>0</v>
      </c>
      <c r="CG31" s="154">
        <f t="shared" si="82"/>
        <v>0</v>
      </c>
      <c r="CH31" s="154">
        <f t="shared" si="83"/>
        <v>0</v>
      </c>
      <c r="CI31" s="154">
        <f t="shared" si="84"/>
        <v>0</v>
      </c>
      <c r="CJ31" s="154">
        <f t="shared" si="85"/>
        <v>0</v>
      </c>
      <c r="CK31" s="154">
        <f t="shared" si="86"/>
        <v>0</v>
      </c>
      <c r="CL31" s="154">
        <f t="shared" si="87"/>
        <v>0</v>
      </c>
      <c r="CM31" s="154">
        <f t="shared" si="88"/>
        <v>0</v>
      </c>
      <c r="CN31" s="154">
        <f t="shared" si="89"/>
        <v>0</v>
      </c>
      <c r="CO31" s="154">
        <f t="shared" si="90"/>
        <v>0</v>
      </c>
      <c r="CP31" s="154">
        <f t="shared" si="91"/>
        <v>0</v>
      </c>
      <c r="CQ31" s="154">
        <f t="shared" si="92"/>
        <v>0</v>
      </c>
      <c r="CR31" s="154">
        <f t="shared" si="93"/>
        <v>0</v>
      </c>
      <c r="CS31" s="154">
        <f t="shared" si="94"/>
        <v>0</v>
      </c>
      <c r="CT31" s="154">
        <f t="shared" si="95"/>
        <v>0</v>
      </c>
      <c r="CU31" s="154">
        <f t="shared" si="96"/>
        <v>0</v>
      </c>
      <c r="CV31" s="154">
        <f t="shared" si="97"/>
        <v>0</v>
      </c>
      <c r="CW31" s="154">
        <f t="shared" si="98"/>
        <v>0</v>
      </c>
      <c r="CX31" s="154">
        <f t="shared" si="99"/>
        <v>0</v>
      </c>
      <c r="CY31" s="154">
        <f t="shared" si="100"/>
        <v>0</v>
      </c>
      <c r="CZ31" s="154">
        <f t="shared" si="101"/>
        <v>0</v>
      </c>
      <c r="DA31" s="154">
        <f t="shared" si="102"/>
        <v>0</v>
      </c>
      <c r="DB31" s="154">
        <f t="shared" si="103"/>
        <v>0</v>
      </c>
      <c r="DC31" s="154">
        <f t="shared" si="104"/>
        <v>0</v>
      </c>
      <c r="DD31" s="154">
        <f t="shared" si="105"/>
        <v>0</v>
      </c>
      <c r="DE31" s="154">
        <f t="shared" si="106"/>
        <v>0</v>
      </c>
      <c r="DF31" s="154">
        <f t="shared" si="107"/>
        <v>0</v>
      </c>
      <c r="DG31" s="154">
        <f t="shared" si="108"/>
        <v>0</v>
      </c>
      <c r="DH31" s="154">
        <f t="shared" si="109"/>
        <v>0</v>
      </c>
      <c r="DI31" s="154">
        <f t="shared" si="110"/>
        <v>0</v>
      </c>
      <c r="DJ31" s="154">
        <f t="shared" si="111"/>
        <v>0</v>
      </c>
      <c r="DK31" s="162">
        <f t="shared" si="112"/>
        <v>0</v>
      </c>
      <c r="DL31" s="162">
        <f t="shared" ca="1" si="113"/>
        <v>0</v>
      </c>
      <c r="DM31" s="154">
        <f ca="1">IF($K31&lt;&gt;1,IF(ISNUMBER(INDEX(Import.PLE,$K31,DM$16)),IF(INDEX(Import.PLE,$K31,DM$16)&lt;=mediçao,BM31,0),0),PLE!$AA$28*BM31)</f>
        <v>0</v>
      </c>
      <c r="DN31" s="154">
        <f ca="1">IF($K31&lt;&gt;1,IF(ISNUMBER(INDEX(Import.PLE,$K31,DN$16)),IF(INDEX(Import.PLE,$K31,DN$16)&lt;=mediçao,BN31,0),0),PLE!$AA$28*BN31)</f>
        <v>0</v>
      </c>
      <c r="DO31" s="154">
        <f ca="1">IF($K31&lt;&gt;1,IF(ISNUMBER(INDEX(Import.PLE,$K31,DO$16)),IF(INDEX(Import.PLE,$K31,DO$16)&lt;=mediçao,BO31,0),0),PLE!$AA$28*BO31)</f>
        <v>0</v>
      </c>
      <c r="DP31" s="154">
        <f ca="1">IF($K31&lt;&gt;1,IF(ISNUMBER(INDEX(Import.PLE,$K31,DP$16)),IF(INDEX(Import.PLE,$K31,DP$16)&lt;=mediçao,BP31,0),0),PLE!$AA$28*BP31)</f>
        <v>0</v>
      </c>
      <c r="DQ31" s="154">
        <f ca="1">IF($K31&lt;&gt;1,IF(ISNUMBER(INDEX(Import.PLE,$K31,DQ$16)),IF(INDEX(Import.PLE,$K31,DQ$16)&lt;=mediçao,BQ31,0),0),PLE!$AA$28*BQ31)</f>
        <v>0</v>
      </c>
      <c r="DR31" s="154">
        <f ca="1">IF($K31&lt;&gt;1,IF(ISNUMBER(INDEX(Import.PLE,$K31,DR$16)),IF(INDEX(Import.PLE,$K31,DR$16)&lt;=mediçao,BR31,0),0),PLE!$AA$28*BR31)</f>
        <v>0</v>
      </c>
      <c r="DS31" s="154">
        <f ca="1">IF($K31&lt;&gt;1,IF(ISNUMBER(INDEX(Import.PLE,$K31,DS$16)),IF(INDEX(Import.PLE,$K31,DS$16)&lt;=mediçao,BS31,0),0),PLE!$AA$28*BS31)</f>
        <v>0</v>
      </c>
      <c r="DT31" s="154">
        <f ca="1">IF($K31&lt;&gt;1,IF(ISNUMBER(INDEX(Import.PLE,$K31,DT$16)),IF(INDEX(Import.PLE,$K31,DT$16)&lt;=mediçao,BT31,0),0),PLE!$AA$28*BT31)</f>
        <v>0</v>
      </c>
      <c r="DU31" s="154">
        <f ca="1">IF($K31&lt;&gt;1,IF(ISNUMBER(INDEX(Import.PLE,$K31,DU$16)),IF(INDEX(Import.PLE,$K31,DU$16)&lt;=mediçao,BU31,0),0),PLE!$AA$28*BU31)</f>
        <v>0</v>
      </c>
      <c r="DV31" s="154">
        <f ca="1">IF($K31&lt;&gt;1,IF(ISNUMBER(INDEX(Import.PLE,$K31,DV$16)),IF(INDEX(Import.PLE,$K31,DV$16)&lt;=mediçao,BV31,0),0),PLE!$AA$28*BV31)</f>
        <v>0</v>
      </c>
      <c r="DW31" s="154">
        <f ca="1">IF($K31&lt;&gt;1,IF(ISNUMBER(INDEX(Import.PLE,$K31,DW$16)),IF(INDEX(Import.PLE,$K31,DW$16)&lt;=mediçao,BW31,0),0),PLE!$AA$28*BW31)</f>
        <v>0</v>
      </c>
      <c r="DX31" s="154">
        <f ca="1">IF($K31&lt;&gt;1,IF(ISNUMBER(INDEX(Import.PLE,$K31,DX$16)),IF(INDEX(Import.PLE,$K31,DX$16)&lt;=mediçao,BX31,0),0),PLE!$AA$28*BX31)</f>
        <v>0</v>
      </c>
      <c r="DY31" s="154">
        <f ca="1">IF($K31&lt;&gt;1,IF(ISNUMBER(INDEX(Import.PLE,$K31,DY$16)),IF(INDEX(Import.PLE,$K31,DY$16)&lt;=mediçao,BY31,0),0),PLE!$AA$28*BY31)</f>
        <v>0</v>
      </c>
      <c r="DZ31" s="154">
        <f ca="1">IF($K31&lt;&gt;1,IF(ISNUMBER(INDEX(Import.PLE,$K31,DZ$16)),IF(INDEX(Import.PLE,$K31,DZ$16)&lt;=mediçao,BZ31,0),0),PLE!$AA$28*BZ31)</f>
        <v>0</v>
      </c>
      <c r="EA31" s="154">
        <f ca="1">IF($K31&lt;&gt;1,IF(ISNUMBER(INDEX(Import.PLE,$K31,EA$16)),IF(INDEX(Import.PLE,$K31,EA$16)&lt;=mediçao,CA31,0),0),PLE!$AA$28*CA31)</f>
        <v>0</v>
      </c>
      <c r="EB31" s="154">
        <f ca="1">IF($K31&lt;&gt;1,IF(ISNUMBER(INDEX(Import.PLE,$K31,EB$16)),IF(INDEX(Import.PLE,$K31,EB$16)&lt;=mediçao,CB31,0),0),PLE!$AA$28*CB31)</f>
        <v>0</v>
      </c>
      <c r="EC31" s="154">
        <f ca="1">IF($K31&lt;&gt;1,IF(ISNUMBER(INDEX(Import.PLE,$K31,EC$16)),IF(INDEX(Import.PLE,$K31,EC$16)&lt;=mediçao,CC31,0),0),PLE!$AA$28*CC31)</f>
        <v>0</v>
      </c>
      <c r="ED31" s="154">
        <f ca="1">IF($K31&lt;&gt;1,IF(ISNUMBER(INDEX(Import.PLE,$K31,ED$16)),IF(INDEX(Import.PLE,$K31,ED$16)&lt;=mediçao,CD31,0),0),PLE!$AA$28*CD31)</f>
        <v>0</v>
      </c>
      <c r="EE31" s="154">
        <f ca="1">IF($K31&lt;&gt;1,IF(ISNUMBER(INDEX(Import.PLE,$K31,EE$16)),IF(INDEX(Import.PLE,$K31,EE$16)&lt;=mediçao,CE31,0),0),PLE!$AA$28*CE31)</f>
        <v>0</v>
      </c>
      <c r="EF31" s="154">
        <f ca="1">IF($K31&lt;&gt;1,IF(ISNUMBER(INDEX(Import.PLE,$K31,EF$16)),IF(INDEX(Import.PLE,$K31,EF$16)&lt;=mediçao,CF31,0),0),PLE!$AA$28*CF31)</f>
        <v>0</v>
      </c>
      <c r="EG31" s="154">
        <f ca="1">IF($K31&lt;&gt;1,IF(ISNUMBER(INDEX(Import.PLE,$K31,EG$16)),IF(INDEX(Import.PLE,$K31,EG$16)&lt;=mediçao,CG31,0),0),PLE!$AA$28*CG31)</f>
        <v>0</v>
      </c>
      <c r="EH31" s="154">
        <f ca="1">IF($K31&lt;&gt;1,IF(ISNUMBER(INDEX(Import.PLE,$K31,EH$16)),IF(INDEX(Import.PLE,$K31,EH$16)&lt;=mediçao,CH31,0),0),PLE!$AA$28*CH31)</f>
        <v>0</v>
      </c>
      <c r="EI31" s="154">
        <f ca="1">IF($K31&lt;&gt;1,IF(ISNUMBER(INDEX(Import.PLE,$K31,EI$16)),IF(INDEX(Import.PLE,$K31,EI$16)&lt;=mediçao,CI31,0),0),PLE!$AA$28*CI31)</f>
        <v>0</v>
      </c>
      <c r="EJ31" s="154">
        <f ca="1">IF($K31&lt;&gt;1,IF(ISNUMBER(INDEX(Import.PLE,$K31,EJ$16)),IF(INDEX(Import.PLE,$K31,EJ$16)&lt;=mediçao,CJ31,0),0),PLE!$AA$28*CJ31)</f>
        <v>0</v>
      </c>
      <c r="EK31" s="154">
        <f ca="1">IF($K31&lt;&gt;1,IF(ISNUMBER(INDEX(Import.PLE,$K31,EK$16)),IF(INDEX(Import.PLE,$K31,EK$16)&lt;=mediçao,CK31,0),0),PLE!$AA$28*CK31)</f>
        <v>0</v>
      </c>
      <c r="EL31" s="154">
        <f ca="1">IF($K31&lt;&gt;1,IF(ISNUMBER(INDEX(Import.PLE,$K31,EL$16)),IF(INDEX(Import.PLE,$K31,EL$16)&lt;=mediçao,CL31,0),0),PLE!$AA$28*CL31)</f>
        <v>0</v>
      </c>
      <c r="EM31" s="154">
        <f ca="1">IF($K31&lt;&gt;1,IF(ISNUMBER(INDEX(Import.PLE,$K31,EM$16)),IF(INDEX(Import.PLE,$K31,EM$16)&lt;=mediçao,CM31,0),0),PLE!$AA$28*CM31)</f>
        <v>0</v>
      </c>
      <c r="EN31" s="154">
        <f ca="1">IF($K31&lt;&gt;1,IF(ISNUMBER(INDEX(Import.PLE,$K31,EN$16)),IF(INDEX(Import.PLE,$K31,EN$16)&lt;=mediçao,CN31,0),0),PLE!$AA$28*CN31)</f>
        <v>0</v>
      </c>
      <c r="EO31" s="154">
        <f ca="1">IF($K31&lt;&gt;1,IF(ISNUMBER(INDEX(Import.PLE,$K31,EO$16)),IF(INDEX(Import.PLE,$K31,EO$16)&lt;=mediçao,CO31,0),0),PLE!$AA$28*CO31)</f>
        <v>0</v>
      </c>
      <c r="EP31" s="154">
        <f ca="1">IF($K31&lt;&gt;1,IF(ISNUMBER(INDEX(Import.PLE,$K31,EP$16)),IF(INDEX(Import.PLE,$K31,EP$16)&lt;=mediçao,CP31,0),0),PLE!$AA$28*CP31)</f>
        <v>0</v>
      </c>
      <c r="EQ31" s="154">
        <f ca="1">IF($K31&lt;&gt;1,IF(ISNUMBER(INDEX(Import.PLE,$K31,EQ$16)),IF(INDEX(Import.PLE,$K31,EQ$16)&lt;=mediçao,CQ31,0),0),PLE!$AA$28*CQ31)</f>
        <v>0</v>
      </c>
      <c r="ER31" s="154">
        <f ca="1">IF($K31&lt;&gt;1,IF(ISNUMBER(INDEX(Import.PLE,$K31,ER$16)),IF(INDEX(Import.PLE,$K31,ER$16)&lt;=mediçao,CR31,0),0),PLE!$AA$28*CR31)</f>
        <v>0</v>
      </c>
      <c r="ES31" s="154">
        <f ca="1">IF($K31&lt;&gt;1,IF(ISNUMBER(INDEX(Import.PLE,$K31,ES$16)),IF(INDEX(Import.PLE,$K31,ES$16)&lt;=mediçao,CS31,0),0),PLE!$AA$28*CS31)</f>
        <v>0</v>
      </c>
      <c r="ET31" s="154">
        <f ca="1">IF($K31&lt;&gt;1,IF(ISNUMBER(INDEX(Import.PLE,$K31,ET$16)),IF(INDEX(Import.PLE,$K31,ET$16)&lt;=mediçao,CT31,0),0),PLE!$AA$28*CT31)</f>
        <v>0</v>
      </c>
      <c r="EU31" s="154">
        <f ca="1">IF($K31&lt;&gt;1,IF(ISNUMBER(INDEX(Import.PLE,$K31,EU$16)),IF(INDEX(Import.PLE,$K31,EU$16)&lt;=mediçao,CU31,0),0),PLE!$AA$28*CU31)</f>
        <v>0</v>
      </c>
      <c r="EV31" s="154">
        <f ca="1">IF($K31&lt;&gt;1,IF(ISNUMBER(INDEX(Import.PLE,$K31,EV$16)),IF(INDEX(Import.PLE,$K31,EV$16)&lt;=mediçao,CV31,0),0),PLE!$AA$28*CV31)</f>
        <v>0</v>
      </c>
      <c r="EW31" s="154">
        <f ca="1">IF($K31&lt;&gt;1,IF(ISNUMBER(INDEX(Import.PLE,$K31,EW$16)),IF(INDEX(Import.PLE,$K31,EW$16)&lt;=mediçao,CW31,0),0),PLE!$AA$28*CW31)</f>
        <v>0</v>
      </c>
      <c r="EX31" s="154">
        <f ca="1">IF($K31&lt;&gt;1,IF(ISNUMBER(INDEX(Import.PLE,$K31,EX$16)),IF(INDEX(Import.PLE,$K31,EX$16)&lt;=mediçao,CX31,0),0),PLE!$AA$28*CX31)</f>
        <v>0</v>
      </c>
      <c r="EY31" s="154">
        <f ca="1">IF($K31&lt;&gt;1,IF(ISNUMBER(INDEX(Import.PLE,$K31,EY$16)),IF(INDEX(Import.PLE,$K31,EY$16)&lt;=mediçao,CY31,0),0),PLE!$AA$28*CY31)</f>
        <v>0</v>
      </c>
      <c r="EZ31" s="154">
        <f ca="1">IF($K31&lt;&gt;1,IF(ISNUMBER(INDEX(Import.PLE,$K31,EZ$16)),IF(INDEX(Import.PLE,$K31,EZ$16)&lt;=mediçao,CZ31,0),0),PLE!$AA$28*CZ31)</f>
        <v>0</v>
      </c>
      <c r="FA31" s="154">
        <f ca="1">IF($K31&lt;&gt;1,IF(ISNUMBER(INDEX(Import.PLE,$K31,FA$16)),IF(INDEX(Import.PLE,$K31,FA$16)&lt;=mediçao,DA31,0),0),PLE!$AA$28*DA31)</f>
        <v>0</v>
      </c>
      <c r="FB31" s="154">
        <f ca="1">IF($K31&lt;&gt;1,IF(ISNUMBER(INDEX(Import.PLE,$K31,FB$16)),IF(INDEX(Import.PLE,$K31,FB$16)&lt;=mediçao,DB31,0),0),PLE!$AA$28*DB31)</f>
        <v>0</v>
      </c>
      <c r="FC31" s="154">
        <f ca="1">IF($K31&lt;&gt;1,IF(ISNUMBER(INDEX(Import.PLE,$K31,FC$16)),IF(INDEX(Import.PLE,$K31,FC$16)&lt;=mediçao,DC31,0),0),PLE!$AA$28*DC31)</f>
        <v>0</v>
      </c>
      <c r="FD31" s="154">
        <f ca="1">IF($K31&lt;&gt;1,IF(ISNUMBER(INDEX(Import.PLE,$K31,FD$16)),IF(INDEX(Import.PLE,$K31,FD$16)&lt;=mediçao,DD31,0),0),PLE!$AA$28*DD31)</f>
        <v>0</v>
      </c>
      <c r="FE31" s="154">
        <f ca="1">IF($K31&lt;&gt;1,IF(ISNUMBER(INDEX(Import.PLE,$K31,FE$16)),IF(INDEX(Import.PLE,$K31,FE$16)&lt;=mediçao,DE31,0),0),PLE!$AA$28*DE31)</f>
        <v>0</v>
      </c>
      <c r="FF31" s="154">
        <f ca="1">IF($K31&lt;&gt;1,IF(ISNUMBER(INDEX(Import.PLE,$K31,FF$16)),IF(INDEX(Import.PLE,$K31,FF$16)&lt;=mediçao,DF31,0),0),PLE!$AA$28*DF31)</f>
        <v>0</v>
      </c>
      <c r="FG31" s="154">
        <f ca="1">IF($K31&lt;&gt;1,IF(ISNUMBER(INDEX(Import.PLE,$K31,FG$16)),IF(INDEX(Import.PLE,$K31,FG$16)&lt;=mediçao,DG31,0),0),PLE!$AA$28*DG31)</f>
        <v>0</v>
      </c>
      <c r="FH31" s="154">
        <f ca="1">IF($K31&lt;&gt;1,IF(ISNUMBER(INDEX(Import.PLE,$K31,FH$16)),IF(INDEX(Import.PLE,$K31,FH$16)&lt;=mediçao,DH31,0),0),PLE!$AA$28*DH31)</f>
        <v>0</v>
      </c>
      <c r="FI31" s="154">
        <f ca="1">IF($K31&lt;&gt;1,IF(ISNUMBER(INDEX(Import.PLE,$K31,FI$16)),IF(INDEX(Import.PLE,$K31,FI$16)&lt;=mediçao,DI31,0),0),PLE!$AA$28*DI31)</f>
        <v>0</v>
      </c>
      <c r="FJ31" s="154">
        <f ca="1">IF($K31&lt;&gt;1,IF(ISNUMBER(INDEX(Import.PLE,$K31,FJ$16)),IF(INDEX(Import.PLE,$K31,FJ$16)&lt;=mediçao,DJ31,0),0),PLE!$AA$28*DJ31)</f>
        <v>0</v>
      </c>
    </row>
    <row r="32" spans="2:166" s="113" customFormat="1" ht="45" x14ac:dyDescent="0.25">
      <c r="B32" s="153">
        <f t="shared" ca="1" si="3"/>
        <v>15</v>
      </c>
      <c r="C32" s="108" t="str">
        <f t="shared" si="59"/>
        <v>Serviço</v>
      </c>
      <c r="D32" s="177" t="s">
        <v>197</v>
      </c>
      <c r="E32" s="178" t="s">
        <v>198</v>
      </c>
      <c r="F32" s="176" t="s">
        <v>187</v>
      </c>
      <c r="G32" s="214">
        <f t="shared" si="60"/>
        <v>2746.9879999999998</v>
      </c>
      <c r="H32" s="215">
        <f t="shared" si="61"/>
        <v>3.7399981361403838</v>
      </c>
      <c r="I32" s="216">
        <v>10273.73</v>
      </c>
      <c r="J32" s="111"/>
      <c r="K32" s="209">
        <f ca="1">DADOS!A39</f>
        <v>6</v>
      </c>
      <c r="L32" s="208" t="str">
        <f ca="1">activatedados.form2</f>
        <v>6-PAVIMENTAÇÃO</v>
      </c>
      <c r="M32" s="112"/>
      <c r="N32" s="221">
        <v>2746.9879999999998</v>
      </c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M32" s="154">
        <f t="shared" ca="1" si="62"/>
        <v>10273.73</v>
      </c>
      <c r="BN32" s="154">
        <f t="shared" ca="1" si="63"/>
        <v>0</v>
      </c>
      <c r="BO32" s="154">
        <f t="shared" ca="1" si="64"/>
        <v>0</v>
      </c>
      <c r="BP32" s="154">
        <f t="shared" ca="1" si="65"/>
        <v>0</v>
      </c>
      <c r="BQ32" s="154">
        <f t="shared" si="66"/>
        <v>0</v>
      </c>
      <c r="BR32" s="154">
        <f t="shared" si="67"/>
        <v>0</v>
      </c>
      <c r="BS32" s="154">
        <f t="shared" si="68"/>
        <v>0</v>
      </c>
      <c r="BT32" s="154">
        <f t="shared" si="69"/>
        <v>0</v>
      </c>
      <c r="BU32" s="154">
        <f t="shared" si="70"/>
        <v>0</v>
      </c>
      <c r="BV32" s="154">
        <f t="shared" si="71"/>
        <v>0</v>
      </c>
      <c r="BW32" s="154">
        <f t="shared" si="72"/>
        <v>0</v>
      </c>
      <c r="BX32" s="154">
        <f t="shared" si="73"/>
        <v>0</v>
      </c>
      <c r="BY32" s="154">
        <f t="shared" si="74"/>
        <v>0</v>
      </c>
      <c r="BZ32" s="154">
        <f t="shared" si="75"/>
        <v>0</v>
      </c>
      <c r="CA32" s="154">
        <f t="shared" si="76"/>
        <v>0</v>
      </c>
      <c r="CB32" s="154">
        <f t="shared" si="77"/>
        <v>0</v>
      </c>
      <c r="CC32" s="154">
        <f t="shared" si="78"/>
        <v>0</v>
      </c>
      <c r="CD32" s="154">
        <f t="shared" si="79"/>
        <v>0</v>
      </c>
      <c r="CE32" s="154">
        <f t="shared" si="80"/>
        <v>0</v>
      </c>
      <c r="CF32" s="154">
        <f t="shared" si="81"/>
        <v>0</v>
      </c>
      <c r="CG32" s="154">
        <f t="shared" si="82"/>
        <v>0</v>
      </c>
      <c r="CH32" s="154">
        <f t="shared" si="83"/>
        <v>0</v>
      </c>
      <c r="CI32" s="154">
        <f t="shared" si="84"/>
        <v>0</v>
      </c>
      <c r="CJ32" s="154">
        <f t="shared" si="85"/>
        <v>0</v>
      </c>
      <c r="CK32" s="154">
        <f t="shared" si="86"/>
        <v>0</v>
      </c>
      <c r="CL32" s="154">
        <f t="shared" si="87"/>
        <v>0</v>
      </c>
      <c r="CM32" s="154">
        <f t="shared" si="88"/>
        <v>0</v>
      </c>
      <c r="CN32" s="154">
        <f t="shared" si="89"/>
        <v>0</v>
      </c>
      <c r="CO32" s="154">
        <f t="shared" si="90"/>
        <v>0</v>
      </c>
      <c r="CP32" s="154">
        <f t="shared" si="91"/>
        <v>0</v>
      </c>
      <c r="CQ32" s="154">
        <f t="shared" si="92"/>
        <v>0</v>
      </c>
      <c r="CR32" s="154">
        <f t="shared" si="93"/>
        <v>0</v>
      </c>
      <c r="CS32" s="154">
        <f t="shared" si="94"/>
        <v>0</v>
      </c>
      <c r="CT32" s="154">
        <f t="shared" si="95"/>
        <v>0</v>
      </c>
      <c r="CU32" s="154">
        <f t="shared" si="96"/>
        <v>0</v>
      </c>
      <c r="CV32" s="154">
        <f t="shared" si="97"/>
        <v>0</v>
      </c>
      <c r="CW32" s="154">
        <f t="shared" si="98"/>
        <v>0</v>
      </c>
      <c r="CX32" s="154">
        <f t="shared" si="99"/>
        <v>0</v>
      </c>
      <c r="CY32" s="154">
        <f t="shared" si="100"/>
        <v>0</v>
      </c>
      <c r="CZ32" s="154">
        <f t="shared" si="101"/>
        <v>0</v>
      </c>
      <c r="DA32" s="154">
        <f t="shared" si="102"/>
        <v>0</v>
      </c>
      <c r="DB32" s="154">
        <f t="shared" si="103"/>
        <v>0</v>
      </c>
      <c r="DC32" s="154">
        <f t="shared" si="104"/>
        <v>0</v>
      </c>
      <c r="DD32" s="154">
        <f t="shared" si="105"/>
        <v>0</v>
      </c>
      <c r="DE32" s="154">
        <f t="shared" si="106"/>
        <v>0</v>
      </c>
      <c r="DF32" s="154">
        <f t="shared" si="107"/>
        <v>0</v>
      </c>
      <c r="DG32" s="154">
        <f t="shared" si="108"/>
        <v>0</v>
      </c>
      <c r="DH32" s="154">
        <f t="shared" si="109"/>
        <v>0</v>
      </c>
      <c r="DI32" s="154">
        <f t="shared" si="110"/>
        <v>0</v>
      </c>
      <c r="DJ32" s="154">
        <f t="shared" si="111"/>
        <v>0</v>
      </c>
      <c r="DK32" s="162" t="str">
        <f t="shared" si="112"/>
        <v>6</v>
      </c>
      <c r="DL32" s="162">
        <f t="shared" ca="1" si="113"/>
        <v>0</v>
      </c>
      <c r="DM32" s="154">
        <f ca="1">IF($K32&lt;&gt;1,IF(ISNUMBER(INDEX(Import.PLE,$K32,DM$16)),IF(INDEX(Import.PLE,$K32,DM$16)&lt;=mediçao,BM32,0),0),PLE!$AA$28*BM32)</f>
        <v>0</v>
      </c>
      <c r="DN32" s="154">
        <f ca="1">IF($K32&lt;&gt;1,IF(ISNUMBER(INDEX(Import.PLE,$K32,DN$16)),IF(INDEX(Import.PLE,$K32,DN$16)&lt;=mediçao,BN32,0),0),PLE!$AA$28*BN32)</f>
        <v>0</v>
      </c>
      <c r="DO32" s="154">
        <f ca="1">IF($K32&lt;&gt;1,IF(ISNUMBER(INDEX(Import.PLE,$K32,DO$16)),IF(INDEX(Import.PLE,$K32,DO$16)&lt;=mediçao,BO32,0),0),PLE!$AA$28*BO32)</f>
        <v>0</v>
      </c>
      <c r="DP32" s="154">
        <f ca="1">IF($K32&lt;&gt;1,IF(ISNUMBER(INDEX(Import.PLE,$K32,DP$16)),IF(INDEX(Import.PLE,$K32,DP$16)&lt;=mediçao,BP32,0),0),PLE!$AA$28*BP32)</f>
        <v>0</v>
      </c>
      <c r="DQ32" s="154">
        <f ca="1">IF($K32&lt;&gt;1,IF(ISNUMBER(INDEX(Import.PLE,$K32,DQ$16)),IF(INDEX(Import.PLE,$K32,DQ$16)&lt;=mediçao,BQ32,0),0),PLE!$AA$28*BQ32)</f>
        <v>0</v>
      </c>
      <c r="DR32" s="154">
        <f ca="1">IF($K32&lt;&gt;1,IF(ISNUMBER(INDEX(Import.PLE,$K32,DR$16)),IF(INDEX(Import.PLE,$K32,DR$16)&lt;=mediçao,BR32,0),0),PLE!$AA$28*BR32)</f>
        <v>0</v>
      </c>
      <c r="DS32" s="154">
        <f ca="1">IF($K32&lt;&gt;1,IF(ISNUMBER(INDEX(Import.PLE,$K32,DS$16)),IF(INDEX(Import.PLE,$K32,DS$16)&lt;=mediçao,BS32,0),0),PLE!$AA$28*BS32)</f>
        <v>0</v>
      </c>
      <c r="DT32" s="154">
        <f ca="1">IF($K32&lt;&gt;1,IF(ISNUMBER(INDEX(Import.PLE,$K32,DT$16)),IF(INDEX(Import.PLE,$K32,DT$16)&lt;=mediçao,BT32,0),0),PLE!$AA$28*BT32)</f>
        <v>0</v>
      </c>
      <c r="DU32" s="154">
        <f ca="1">IF($K32&lt;&gt;1,IF(ISNUMBER(INDEX(Import.PLE,$K32,DU$16)),IF(INDEX(Import.PLE,$K32,DU$16)&lt;=mediçao,BU32,0),0),PLE!$AA$28*BU32)</f>
        <v>0</v>
      </c>
      <c r="DV32" s="154">
        <f ca="1">IF($K32&lt;&gt;1,IF(ISNUMBER(INDEX(Import.PLE,$K32,DV$16)),IF(INDEX(Import.PLE,$K32,DV$16)&lt;=mediçao,BV32,0),0),PLE!$AA$28*BV32)</f>
        <v>0</v>
      </c>
      <c r="DW32" s="154">
        <f ca="1">IF($K32&lt;&gt;1,IF(ISNUMBER(INDEX(Import.PLE,$K32,DW$16)),IF(INDEX(Import.PLE,$K32,DW$16)&lt;=mediçao,BW32,0),0),PLE!$AA$28*BW32)</f>
        <v>0</v>
      </c>
      <c r="DX32" s="154">
        <f ca="1">IF($K32&lt;&gt;1,IF(ISNUMBER(INDEX(Import.PLE,$K32,DX$16)),IF(INDEX(Import.PLE,$K32,DX$16)&lt;=mediçao,BX32,0),0),PLE!$AA$28*BX32)</f>
        <v>0</v>
      </c>
      <c r="DY32" s="154">
        <f ca="1">IF($K32&lt;&gt;1,IF(ISNUMBER(INDEX(Import.PLE,$K32,DY$16)),IF(INDEX(Import.PLE,$K32,DY$16)&lt;=mediçao,BY32,0),0),PLE!$AA$28*BY32)</f>
        <v>0</v>
      </c>
      <c r="DZ32" s="154">
        <f ca="1">IF($K32&lt;&gt;1,IF(ISNUMBER(INDEX(Import.PLE,$K32,DZ$16)),IF(INDEX(Import.PLE,$K32,DZ$16)&lt;=mediçao,BZ32,0),0),PLE!$AA$28*BZ32)</f>
        <v>0</v>
      </c>
      <c r="EA32" s="154">
        <f ca="1">IF($K32&lt;&gt;1,IF(ISNUMBER(INDEX(Import.PLE,$K32,EA$16)),IF(INDEX(Import.PLE,$K32,EA$16)&lt;=mediçao,CA32,0),0),PLE!$AA$28*CA32)</f>
        <v>0</v>
      </c>
      <c r="EB32" s="154">
        <f ca="1">IF($K32&lt;&gt;1,IF(ISNUMBER(INDEX(Import.PLE,$K32,EB$16)),IF(INDEX(Import.PLE,$K32,EB$16)&lt;=mediçao,CB32,0),0),PLE!$AA$28*CB32)</f>
        <v>0</v>
      </c>
      <c r="EC32" s="154">
        <f ca="1">IF($K32&lt;&gt;1,IF(ISNUMBER(INDEX(Import.PLE,$K32,EC$16)),IF(INDEX(Import.PLE,$K32,EC$16)&lt;=mediçao,CC32,0),0),PLE!$AA$28*CC32)</f>
        <v>0</v>
      </c>
      <c r="ED32" s="154">
        <f ca="1">IF($K32&lt;&gt;1,IF(ISNUMBER(INDEX(Import.PLE,$K32,ED$16)),IF(INDEX(Import.PLE,$K32,ED$16)&lt;=mediçao,CD32,0),0),PLE!$AA$28*CD32)</f>
        <v>0</v>
      </c>
      <c r="EE32" s="154">
        <f ca="1">IF($K32&lt;&gt;1,IF(ISNUMBER(INDEX(Import.PLE,$K32,EE$16)),IF(INDEX(Import.PLE,$K32,EE$16)&lt;=mediçao,CE32,0),0),PLE!$AA$28*CE32)</f>
        <v>0</v>
      </c>
      <c r="EF32" s="154">
        <f ca="1">IF($K32&lt;&gt;1,IF(ISNUMBER(INDEX(Import.PLE,$K32,EF$16)),IF(INDEX(Import.PLE,$K32,EF$16)&lt;=mediçao,CF32,0),0),PLE!$AA$28*CF32)</f>
        <v>0</v>
      </c>
      <c r="EG32" s="154">
        <f ca="1">IF($K32&lt;&gt;1,IF(ISNUMBER(INDEX(Import.PLE,$K32,EG$16)),IF(INDEX(Import.PLE,$K32,EG$16)&lt;=mediçao,CG32,0),0),PLE!$AA$28*CG32)</f>
        <v>0</v>
      </c>
      <c r="EH32" s="154">
        <f ca="1">IF($K32&lt;&gt;1,IF(ISNUMBER(INDEX(Import.PLE,$K32,EH$16)),IF(INDEX(Import.PLE,$K32,EH$16)&lt;=mediçao,CH32,0),0),PLE!$AA$28*CH32)</f>
        <v>0</v>
      </c>
      <c r="EI32" s="154">
        <f ca="1">IF($K32&lt;&gt;1,IF(ISNUMBER(INDEX(Import.PLE,$K32,EI$16)),IF(INDEX(Import.PLE,$K32,EI$16)&lt;=mediçao,CI32,0),0),PLE!$AA$28*CI32)</f>
        <v>0</v>
      </c>
      <c r="EJ32" s="154">
        <f ca="1">IF($K32&lt;&gt;1,IF(ISNUMBER(INDEX(Import.PLE,$K32,EJ$16)),IF(INDEX(Import.PLE,$K32,EJ$16)&lt;=mediçao,CJ32,0),0),PLE!$AA$28*CJ32)</f>
        <v>0</v>
      </c>
      <c r="EK32" s="154">
        <f ca="1">IF($K32&lt;&gt;1,IF(ISNUMBER(INDEX(Import.PLE,$K32,EK$16)),IF(INDEX(Import.PLE,$K32,EK$16)&lt;=mediçao,CK32,0),0),PLE!$AA$28*CK32)</f>
        <v>0</v>
      </c>
      <c r="EL32" s="154">
        <f ca="1">IF($K32&lt;&gt;1,IF(ISNUMBER(INDEX(Import.PLE,$K32,EL$16)),IF(INDEX(Import.PLE,$K32,EL$16)&lt;=mediçao,CL32,0),0),PLE!$AA$28*CL32)</f>
        <v>0</v>
      </c>
      <c r="EM32" s="154">
        <f ca="1">IF($K32&lt;&gt;1,IF(ISNUMBER(INDEX(Import.PLE,$K32,EM$16)),IF(INDEX(Import.PLE,$K32,EM$16)&lt;=mediçao,CM32,0),0),PLE!$AA$28*CM32)</f>
        <v>0</v>
      </c>
      <c r="EN32" s="154">
        <f ca="1">IF($K32&lt;&gt;1,IF(ISNUMBER(INDEX(Import.PLE,$K32,EN$16)),IF(INDEX(Import.PLE,$K32,EN$16)&lt;=mediçao,CN32,0),0),PLE!$AA$28*CN32)</f>
        <v>0</v>
      </c>
      <c r="EO32" s="154">
        <f ca="1">IF($K32&lt;&gt;1,IF(ISNUMBER(INDEX(Import.PLE,$K32,EO$16)),IF(INDEX(Import.PLE,$K32,EO$16)&lt;=mediçao,CO32,0),0),PLE!$AA$28*CO32)</f>
        <v>0</v>
      </c>
      <c r="EP32" s="154">
        <f ca="1">IF($K32&lt;&gt;1,IF(ISNUMBER(INDEX(Import.PLE,$K32,EP$16)),IF(INDEX(Import.PLE,$K32,EP$16)&lt;=mediçao,CP32,0),0),PLE!$AA$28*CP32)</f>
        <v>0</v>
      </c>
      <c r="EQ32" s="154">
        <f ca="1">IF($K32&lt;&gt;1,IF(ISNUMBER(INDEX(Import.PLE,$K32,EQ$16)),IF(INDEX(Import.PLE,$K32,EQ$16)&lt;=mediçao,CQ32,0),0),PLE!$AA$28*CQ32)</f>
        <v>0</v>
      </c>
      <c r="ER32" s="154">
        <f ca="1">IF($K32&lt;&gt;1,IF(ISNUMBER(INDEX(Import.PLE,$K32,ER$16)),IF(INDEX(Import.PLE,$K32,ER$16)&lt;=mediçao,CR32,0),0),PLE!$AA$28*CR32)</f>
        <v>0</v>
      </c>
      <c r="ES32" s="154">
        <f ca="1">IF($K32&lt;&gt;1,IF(ISNUMBER(INDEX(Import.PLE,$K32,ES$16)),IF(INDEX(Import.PLE,$K32,ES$16)&lt;=mediçao,CS32,0),0),PLE!$AA$28*CS32)</f>
        <v>0</v>
      </c>
      <c r="ET32" s="154">
        <f ca="1">IF($K32&lt;&gt;1,IF(ISNUMBER(INDEX(Import.PLE,$K32,ET$16)),IF(INDEX(Import.PLE,$K32,ET$16)&lt;=mediçao,CT32,0),0),PLE!$AA$28*CT32)</f>
        <v>0</v>
      </c>
      <c r="EU32" s="154">
        <f ca="1">IF($K32&lt;&gt;1,IF(ISNUMBER(INDEX(Import.PLE,$K32,EU$16)),IF(INDEX(Import.PLE,$K32,EU$16)&lt;=mediçao,CU32,0),0),PLE!$AA$28*CU32)</f>
        <v>0</v>
      </c>
      <c r="EV32" s="154">
        <f ca="1">IF($K32&lt;&gt;1,IF(ISNUMBER(INDEX(Import.PLE,$K32,EV$16)),IF(INDEX(Import.PLE,$K32,EV$16)&lt;=mediçao,CV32,0),0),PLE!$AA$28*CV32)</f>
        <v>0</v>
      </c>
      <c r="EW32" s="154">
        <f ca="1">IF($K32&lt;&gt;1,IF(ISNUMBER(INDEX(Import.PLE,$K32,EW$16)),IF(INDEX(Import.PLE,$K32,EW$16)&lt;=mediçao,CW32,0),0),PLE!$AA$28*CW32)</f>
        <v>0</v>
      </c>
      <c r="EX32" s="154">
        <f ca="1">IF($K32&lt;&gt;1,IF(ISNUMBER(INDEX(Import.PLE,$K32,EX$16)),IF(INDEX(Import.PLE,$K32,EX$16)&lt;=mediçao,CX32,0),0),PLE!$AA$28*CX32)</f>
        <v>0</v>
      </c>
      <c r="EY32" s="154">
        <f ca="1">IF($K32&lt;&gt;1,IF(ISNUMBER(INDEX(Import.PLE,$K32,EY$16)),IF(INDEX(Import.PLE,$K32,EY$16)&lt;=mediçao,CY32,0),0),PLE!$AA$28*CY32)</f>
        <v>0</v>
      </c>
      <c r="EZ32" s="154">
        <f ca="1">IF($K32&lt;&gt;1,IF(ISNUMBER(INDEX(Import.PLE,$K32,EZ$16)),IF(INDEX(Import.PLE,$K32,EZ$16)&lt;=mediçao,CZ32,0),0),PLE!$AA$28*CZ32)</f>
        <v>0</v>
      </c>
      <c r="FA32" s="154">
        <f ca="1">IF($K32&lt;&gt;1,IF(ISNUMBER(INDEX(Import.PLE,$K32,FA$16)),IF(INDEX(Import.PLE,$K32,FA$16)&lt;=mediçao,DA32,0),0),PLE!$AA$28*DA32)</f>
        <v>0</v>
      </c>
      <c r="FB32" s="154">
        <f ca="1">IF($K32&lt;&gt;1,IF(ISNUMBER(INDEX(Import.PLE,$K32,FB$16)),IF(INDEX(Import.PLE,$K32,FB$16)&lt;=mediçao,DB32,0),0),PLE!$AA$28*DB32)</f>
        <v>0</v>
      </c>
      <c r="FC32" s="154">
        <f ca="1">IF($K32&lt;&gt;1,IF(ISNUMBER(INDEX(Import.PLE,$K32,FC$16)),IF(INDEX(Import.PLE,$K32,FC$16)&lt;=mediçao,DC32,0),0),PLE!$AA$28*DC32)</f>
        <v>0</v>
      </c>
      <c r="FD32" s="154">
        <f ca="1">IF($K32&lt;&gt;1,IF(ISNUMBER(INDEX(Import.PLE,$K32,FD$16)),IF(INDEX(Import.PLE,$K32,FD$16)&lt;=mediçao,DD32,0),0),PLE!$AA$28*DD32)</f>
        <v>0</v>
      </c>
      <c r="FE32" s="154">
        <f ca="1">IF($K32&lt;&gt;1,IF(ISNUMBER(INDEX(Import.PLE,$K32,FE$16)),IF(INDEX(Import.PLE,$K32,FE$16)&lt;=mediçao,DE32,0),0),PLE!$AA$28*DE32)</f>
        <v>0</v>
      </c>
      <c r="FF32" s="154">
        <f ca="1">IF($K32&lt;&gt;1,IF(ISNUMBER(INDEX(Import.PLE,$K32,FF$16)),IF(INDEX(Import.PLE,$K32,FF$16)&lt;=mediçao,DF32,0),0),PLE!$AA$28*DF32)</f>
        <v>0</v>
      </c>
      <c r="FG32" s="154">
        <f ca="1">IF($K32&lt;&gt;1,IF(ISNUMBER(INDEX(Import.PLE,$K32,FG$16)),IF(INDEX(Import.PLE,$K32,FG$16)&lt;=mediçao,DG32,0),0),PLE!$AA$28*DG32)</f>
        <v>0</v>
      </c>
      <c r="FH32" s="154">
        <f ca="1">IF($K32&lt;&gt;1,IF(ISNUMBER(INDEX(Import.PLE,$K32,FH$16)),IF(INDEX(Import.PLE,$K32,FH$16)&lt;=mediçao,DH32,0),0),PLE!$AA$28*DH32)</f>
        <v>0</v>
      </c>
      <c r="FI32" s="154">
        <f ca="1">IF($K32&lt;&gt;1,IF(ISNUMBER(INDEX(Import.PLE,$K32,FI$16)),IF(INDEX(Import.PLE,$K32,FI$16)&lt;=mediçao,DI32,0),0),PLE!$AA$28*DI32)</f>
        <v>0</v>
      </c>
      <c r="FJ32" s="154">
        <f ca="1">IF($K32&lt;&gt;1,IF(ISNUMBER(INDEX(Import.PLE,$K32,FJ$16)),IF(INDEX(Import.PLE,$K32,FJ$16)&lt;=mediçao,DJ32,0),0),PLE!$AA$28*DJ32)</f>
        <v>0</v>
      </c>
    </row>
    <row r="33" spans="2:166" s="113" customFormat="1" ht="22.5" x14ac:dyDescent="0.25">
      <c r="B33" s="153">
        <f t="shared" ca="1" si="3"/>
        <v>16</v>
      </c>
      <c r="C33" s="108" t="str">
        <f t="shared" si="59"/>
        <v>Serviço</v>
      </c>
      <c r="D33" s="177" t="s">
        <v>199</v>
      </c>
      <c r="E33" s="178" t="s">
        <v>200</v>
      </c>
      <c r="F33" s="176" t="s">
        <v>177</v>
      </c>
      <c r="G33" s="214">
        <f t="shared" si="60"/>
        <v>7848.5399999999991</v>
      </c>
      <c r="H33" s="215">
        <f t="shared" si="61"/>
        <v>1.5299992100441613</v>
      </c>
      <c r="I33" s="216">
        <v>12008.26</v>
      </c>
      <c r="J33" s="111"/>
      <c r="K33" s="209">
        <f ca="1">DADOS!A39</f>
        <v>6</v>
      </c>
      <c r="L33" s="208" t="str">
        <f ca="1">activatedados.form2</f>
        <v>6-PAVIMENTAÇÃO</v>
      </c>
      <c r="M33" s="112"/>
      <c r="N33" s="221">
        <v>7848.5399999999991</v>
      </c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M33" s="154">
        <f t="shared" ca="1" si="62"/>
        <v>12008.26</v>
      </c>
      <c r="BN33" s="154">
        <f t="shared" ca="1" si="63"/>
        <v>0</v>
      </c>
      <c r="BO33" s="154">
        <f t="shared" ca="1" si="64"/>
        <v>0</v>
      </c>
      <c r="BP33" s="154">
        <f t="shared" ca="1" si="65"/>
        <v>0</v>
      </c>
      <c r="BQ33" s="154">
        <f t="shared" si="66"/>
        <v>0</v>
      </c>
      <c r="BR33" s="154">
        <f t="shared" si="67"/>
        <v>0</v>
      </c>
      <c r="BS33" s="154">
        <f t="shared" si="68"/>
        <v>0</v>
      </c>
      <c r="BT33" s="154">
        <f t="shared" si="69"/>
        <v>0</v>
      </c>
      <c r="BU33" s="154">
        <f t="shared" si="70"/>
        <v>0</v>
      </c>
      <c r="BV33" s="154">
        <f t="shared" si="71"/>
        <v>0</v>
      </c>
      <c r="BW33" s="154">
        <f t="shared" si="72"/>
        <v>0</v>
      </c>
      <c r="BX33" s="154">
        <f t="shared" si="73"/>
        <v>0</v>
      </c>
      <c r="BY33" s="154">
        <f t="shared" si="74"/>
        <v>0</v>
      </c>
      <c r="BZ33" s="154">
        <f t="shared" si="75"/>
        <v>0</v>
      </c>
      <c r="CA33" s="154">
        <f t="shared" si="76"/>
        <v>0</v>
      </c>
      <c r="CB33" s="154">
        <f t="shared" si="77"/>
        <v>0</v>
      </c>
      <c r="CC33" s="154">
        <f t="shared" si="78"/>
        <v>0</v>
      </c>
      <c r="CD33" s="154">
        <f t="shared" si="79"/>
        <v>0</v>
      </c>
      <c r="CE33" s="154">
        <f t="shared" si="80"/>
        <v>0</v>
      </c>
      <c r="CF33" s="154">
        <f t="shared" si="81"/>
        <v>0</v>
      </c>
      <c r="CG33" s="154">
        <f t="shared" si="82"/>
        <v>0</v>
      </c>
      <c r="CH33" s="154">
        <f t="shared" si="83"/>
        <v>0</v>
      </c>
      <c r="CI33" s="154">
        <f t="shared" si="84"/>
        <v>0</v>
      </c>
      <c r="CJ33" s="154">
        <f t="shared" si="85"/>
        <v>0</v>
      </c>
      <c r="CK33" s="154">
        <f t="shared" si="86"/>
        <v>0</v>
      </c>
      <c r="CL33" s="154">
        <f t="shared" si="87"/>
        <v>0</v>
      </c>
      <c r="CM33" s="154">
        <f t="shared" si="88"/>
        <v>0</v>
      </c>
      <c r="CN33" s="154">
        <f t="shared" si="89"/>
        <v>0</v>
      </c>
      <c r="CO33" s="154">
        <f t="shared" si="90"/>
        <v>0</v>
      </c>
      <c r="CP33" s="154">
        <f t="shared" si="91"/>
        <v>0</v>
      </c>
      <c r="CQ33" s="154">
        <f t="shared" si="92"/>
        <v>0</v>
      </c>
      <c r="CR33" s="154">
        <f t="shared" si="93"/>
        <v>0</v>
      </c>
      <c r="CS33" s="154">
        <f t="shared" si="94"/>
        <v>0</v>
      </c>
      <c r="CT33" s="154">
        <f t="shared" si="95"/>
        <v>0</v>
      </c>
      <c r="CU33" s="154">
        <f t="shared" si="96"/>
        <v>0</v>
      </c>
      <c r="CV33" s="154">
        <f t="shared" si="97"/>
        <v>0</v>
      </c>
      <c r="CW33" s="154">
        <f t="shared" si="98"/>
        <v>0</v>
      </c>
      <c r="CX33" s="154">
        <f t="shared" si="99"/>
        <v>0</v>
      </c>
      <c r="CY33" s="154">
        <f t="shared" si="100"/>
        <v>0</v>
      </c>
      <c r="CZ33" s="154">
        <f t="shared" si="101"/>
        <v>0</v>
      </c>
      <c r="DA33" s="154">
        <f t="shared" si="102"/>
        <v>0</v>
      </c>
      <c r="DB33" s="154">
        <f t="shared" si="103"/>
        <v>0</v>
      </c>
      <c r="DC33" s="154">
        <f t="shared" si="104"/>
        <v>0</v>
      </c>
      <c r="DD33" s="154">
        <f t="shared" si="105"/>
        <v>0</v>
      </c>
      <c r="DE33" s="154">
        <f t="shared" si="106"/>
        <v>0</v>
      </c>
      <c r="DF33" s="154">
        <f t="shared" si="107"/>
        <v>0</v>
      </c>
      <c r="DG33" s="154">
        <f t="shared" si="108"/>
        <v>0</v>
      </c>
      <c r="DH33" s="154">
        <f t="shared" si="109"/>
        <v>0</v>
      </c>
      <c r="DI33" s="154">
        <f t="shared" si="110"/>
        <v>0</v>
      </c>
      <c r="DJ33" s="154">
        <f t="shared" si="111"/>
        <v>0</v>
      </c>
      <c r="DK33" s="162" t="str">
        <f t="shared" si="112"/>
        <v>6</v>
      </c>
      <c r="DL33" s="162">
        <f t="shared" ca="1" si="113"/>
        <v>0</v>
      </c>
      <c r="DM33" s="154">
        <f ca="1">IF($K33&lt;&gt;1,IF(ISNUMBER(INDEX(Import.PLE,$K33,DM$16)),IF(INDEX(Import.PLE,$K33,DM$16)&lt;=mediçao,BM33,0),0),PLE!$AA$28*BM33)</f>
        <v>0</v>
      </c>
      <c r="DN33" s="154">
        <f ca="1">IF($K33&lt;&gt;1,IF(ISNUMBER(INDEX(Import.PLE,$K33,DN$16)),IF(INDEX(Import.PLE,$K33,DN$16)&lt;=mediçao,BN33,0),0),PLE!$AA$28*BN33)</f>
        <v>0</v>
      </c>
      <c r="DO33" s="154">
        <f ca="1">IF($K33&lt;&gt;1,IF(ISNUMBER(INDEX(Import.PLE,$K33,DO$16)),IF(INDEX(Import.PLE,$K33,DO$16)&lt;=mediçao,BO33,0),0),PLE!$AA$28*BO33)</f>
        <v>0</v>
      </c>
      <c r="DP33" s="154">
        <f ca="1">IF($K33&lt;&gt;1,IF(ISNUMBER(INDEX(Import.PLE,$K33,DP$16)),IF(INDEX(Import.PLE,$K33,DP$16)&lt;=mediçao,BP33,0),0),PLE!$AA$28*BP33)</f>
        <v>0</v>
      </c>
      <c r="DQ33" s="154">
        <f ca="1">IF($K33&lt;&gt;1,IF(ISNUMBER(INDEX(Import.PLE,$K33,DQ$16)),IF(INDEX(Import.PLE,$K33,DQ$16)&lt;=mediçao,BQ33,0),0),PLE!$AA$28*BQ33)</f>
        <v>0</v>
      </c>
      <c r="DR33" s="154">
        <f ca="1">IF($K33&lt;&gt;1,IF(ISNUMBER(INDEX(Import.PLE,$K33,DR$16)),IF(INDEX(Import.PLE,$K33,DR$16)&lt;=mediçao,BR33,0),0),PLE!$AA$28*BR33)</f>
        <v>0</v>
      </c>
      <c r="DS33" s="154">
        <f ca="1">IF($K33&lt;&gt;1,IF(ISNUMBER(INDEX(Import.PLE,$K33,DS$16)),IF(INDEX(Import.PLE,$K33,DS$16)&lt;=mediçao,BS33,0),0),PLE!$AA$28*BS33)</f>
        <v>0</v>
      </c>
      <c r="DT33" s="154">
        <f ca="1">IF($K33&lt;&gt;1,IF(ISNUMBER(INDEX(Import.PLE,$K33,DT$16)),IF(INDEX(Import.PLE,$K33,DT$16)&lt;=mediçao,BT33,0),0),PLE!$AA$28*BT33)</f>
        <v>0</v>
      </c>
      <c r="DU33" s="154">
        <f ca="1">IF($K33&lt;&gt;1,IF(ISNUMBER(INDEX(Import.PLE,$K33,DU$16)),IF(INDEX(Import.PLE,$K33,DU$16)&lt;=mediçao,BU33,0),0),PLE!$AA$28*BU33)</f>
        <v>0</v>
      </c>
      <c r="DV33" s="154">
        <f ca="1">IF($K33&lt;&gt;1,IF(ISNUMBER(INDEX(Import.PLE,$K33,DV$16)),IF(INDEX(Import.PLE,$K33,DV$16)&lt;=mediçao,BV33,0),0),PLE!$AA$28*BV33)</f>
        <v>0</v>
      </c>
      <c r="DW33" s="154">
        <f ca="1">IF($K33&lt;&gt;1,IF(ISNUMBER(INDEX(Import.PLE,$K33,DW$16)),IF(INDEX(Import.PLE,$K33,DW$16)&lt;=mediçao,BW33,0),0),PLE!$AA$28*BW33)</f>
        <v>0</v>
      </c>
      <c r="DX33" s="154">
        <f ca="1">IF($K33&lt;&gt;1,IF(ISNUMBER(INDEX(Import.PLE,$K33,DX$16)),IF(INDEX(Import.PLE,$K33,DX$16)&lt;=mediçao,BX33,0),0),PLE!$AA$28*BX33)</f>
        <v>0</v>
      </c>
      <c r="DY33" s="154">
        <f ca="1">IF($K33&lt;&gt;1,IF(ISNUMBER(INDEX(Import.PLE,$K33,DY$16)),IF(INDEX(Import.PLE,$K33,DY$16)&lt;=mediçao,BY33,0),0),PLE!$AA$28*BY33)</f>
        <v>0</v>
      </c>
      <c r="DZ33" s="154">
        <f ca="1">IF($K33&lt;&gt;1,IF(ISNUMBER(INDEX(Import.PLE,$K33,DZ$16)),IF(INDEX(Import.PLE,$K33,DZ$16)&lt;=mediçao,BZ33,0),0),PLE!$AA$28*BZ33)</f>
        <v>0</v>
      </c>
      <c r="EA33" s="154">
        <f ca="1">IF($K33&lt;&gt;1,IF(ISNUMBER(INDEX(Import.PLE,$K33,EA$16)),IF(INDEX(Import.PLE,$K33,EA$16)&lt;=mediçao,CA33,0),0),PLE!$AA$28*CA33)</f>
        <v>0</v>
      </c>
      <c r="EB33" s="154">
        <f ca="1">IF($K33&lt;&gt;1,IF(ISNUMBER(INDEX(Import.PLE,$K33,EB$16)),IF(INDEX(Import.PLE,$K33,EB$16)&lt;=mediçao,CB33,0),0),PLE!$AA$28*CB33)</f>
        <v>0</v>
      </c>
      <c r="EC33" s="154">
        <f ca="1">IF($K33&lt;&gt;1,IF(ISNUMBER(INDEX(Import.PLE,$K33,EC$16)),IF(INDEX(Import.PLE,$K33,EC$16)&lt;=mediçao,CC33,0),0),PLE!$AA$28*CC33)</f>
        <v>0</v>
      </c>
      <c r="ED33" s="154">
        <f ca="1">IF($K33&lt;&gt;1,IF(ISNUMBER(INDEX(Import.PLE,$K33,ED$16)),IF(INDEX(Import.PLE,$K33,ED$16)&lt;=mediçao,CD33,0),0),PLE!$AA$28*CD33)</f>
        <v>0</v>
      </c>
      <c r="EE33" s="154">
        <f ca="1">IF($K33&lt;&gt;1,IF(ISNUMBER(INDEX(Import.PLE,$K33,EE$16)),IF(INDEX(Import.PLE,$K33,EE$16)&lt;=mediçao,CE33,0),0),PLE!$AA$28*CE33)</f>
        <v>0</v>
      </c>
      <c r="EF33" s="154">
        <f ca="1">IF($K33&lt;&gt;1,IF(ISNUMBER(INDEX(Import.PLE,$K33,EF$16)),IF(INDEX(Import.PLE,$K33,EF$16)&lt;=mediçao,CF33,0),0),PLE!$AA$28*CF33)</f>
        <v>0</v>
      </c>
      <c r="EG33" s="154">
        <f ca="1">IF($K33&lt;&gt;1,IF(ISNUMBER(INDEX(Import.PLE,$K33,EG$16)),IF(INDEX(Import.PLE,$K33,EG$16)&lt;=mediçao,CG33,0),0),PLE!$AA$28*CG33)</f>
        <v>0</v>
      </c>
      <c r="EH33" s="154">
        <f ca="1">IF($K33&lt;&gt;1,IF(ISNUMBER(INDEX(Import.PLE,$K33,EH$16)),IF(INDEX(Import.PLE,$K33,EH$16)&lt;=mediçao,CH33,0),0),PLE!$AA$28*CH33)</f>
        <v>0</v>
      </c>
      <c r="EI33" s="154">
        <f ca="1">IF($K33&lt;&gt;1,IF(ISNUMBER(INDEX(Import.PLE,$K33,EI$16)),IF(INDEX(Import.PLE,$K33,EI$16)&lt;=mediçao,CI33,0),0),PLE!$AA$28*CI33)</f>
        <v>0</v>
      </c>
      <c r="EJ33" s="154">
        <f ca="1">IF($K33&lt;&gt;1,IF(ISNUMBER(INDEX(Import.PLE,$K33,EJ$16)),IF(INDEX(Import.PLE,$K33,EJ$16)&lt;=mediçao,CJ33,0),0),PLE!$AA$28*CJ33)</f>
        <v>0</v>
      </c>
      <c r="EK33" s="154">
        <f ca="1">IF($K33&lt;&gt;1,IF(ISNUMBER(INDEX(Import.PLE,$K33,EK$16)),IF(INDEX(Import.PLE,$K33,EK$16)&lt;=mediçao,CK33,0),0),PLE!$AA$28*CK33)</f>
        <v>0</v>
      </c>
      <c r="EL33" s="154">
        <f ca="1">IF($K33&lt;&gt;1,IF(ISNUMBER(INDEX(Import.PLE,$K33,EL$16)),IF(INDEX(Import.PLE,$K33,EL$16)&lt;=mediçao,CL33,0),0),PLE!$AA$28*CL33)</f>
        <v>0</v>
      </c>
      <c r="EM33" s="154">
        <f ca="1">IF($K33&lt;&gt;1,IF(ISNUMBER(INDEX(Import.PLE,$K33,EM$16)),IF(INDEX(Import.PLE,$K33,EM$16)&lt;=mediçao,CM33,0),0),PLE!$AA$28*CM33)</f>
        <v>0</v>
      </c>
      <c r="EN33" s="154">
        <f ca="1">IF($K33&lt;&gt;1,IF(ISNUMBER(INDEX(Import.PLE,$K33,EN$16)),IF(INDEX(Import.PLE,$K33,EN$16)&lt;=mediçao,CN33,0),0),PLE!$AA$28*CN33)</f>
        <v>0</v>
      </c>
      <c r="EO33" s="154">
        <f ca="1">IF($K33&lt;&gt;1,IF(ISNUMBER(INDEX(Import.PLE,$K33,EO$16)),IF(INDEX(Import.PLE,$K33,EO$16)&lt;=mediçao,CO33,0),0),PLE!$AA$28*CO33)</f>
        <v>0</v>
      </c>
      <c r="EP33" s="154">
        <f ca="1">IF($K33&lt;&gt;1,IF(ISNUMBER(INDEX(Import.PLE,$K33,EP$16)),IF(INDEX(Import.PLE,$K33,EP$16)&lt;=mediçao,CP33,0),0),PLE!$AA$28*CP33)</f>
        <v>0</v>
      </c>
      <c r="EQ33" s="154">
        <f ca="1">IF($K33&lt;&gt;1,IF(ISNUMBER(INDEX(Import.PLE,$K33,EQ$16)),IF(INDEX(Import.PLE,$K33,EQ$16)&lt;=mediçao,CQ33,0),0),PLE!$AA$28*CQ33)</f>
        <v>0</v>
      </c>
      <c r="ER33" s="154">
        <f ca="1">IF($K33&lt;&gt;1,IF(ISNUMBER(INDEX(Import.PLE,$K33,ER$16)),IF(INDEX(Import.PLE,$K33,ER$16)&lt;=mediçao,CR33,0),0),PLE!$AA$28*CR33)</f>
        <v>0</v>
      </c>
      <c r="ES33" s="154">
        <f ca="1">IF($K33&lt;&gt;1,IF(ISNUMBER(INDEX(Import.PLE,$K33,ES$16)),IF(INDEX(Import.PLE,$K33,ES$16)&lt;=mediçao,CS33,0),0),PLE!$AA$28*CS33)</f>
        <v>0</v>
      </c>
      <c r="ET33" s="154">
        <f ca="1">IF($K33&lt;&gt;1,IF(ISNUMBER(INDEX(Import.PLE,$K33,ET$16)),IF(INDEX(Import.PLE,$K33,ET$16)&lt;=mediçao,CT33,0),0),PLE!$AA$28*CT33)</f>
        <v>0</v>
      </c>
      <c r="EU33" s="154">
        <f ca="1">IF($K33&lt;&gt;1,IF(ISNUMBER(INDEX(Import.PLE,$K33,EU$16)),IF(INDEX(Import.PLE,$K33,EU$16)&lt;=mediçao,CU33,0),0),PLE!$AA$28*CU33)</f>
        <v>0</v>
      </c>
      <c r="EV33" s="154">
        <f ca="1">IF($K33&lt;&gt;1,IF(ISNUMBER(INDEX(Import.PLE,$K33,EV$16)),IF(INDEX(Import.PLE,$K33,EV$16)&lt;=mediçao,CV33,0),0),PLE!$AA$28*CV33)</f>
        <v>0</v>
      </c>
      <c r="EW33" s="154">
        <f ca="1">IF($K33&lt;&gt;1,IF(ISNUMBER(INDEX(Import.PLE,$K33,EW$16)),IF(INDEX(Import.PLE,$K33,EW$16)&lt;=mediçao,CW33,0),0),PLE!$AA$28*CW33)</f>
        <v>0</v>
      </c>
      <c r="EX33" s="154">
        <f ca="1">IF($K33&lt;&gt;1,IF(ISNUMBER(INDEX(Import.PLE,$K33,EX$16)),IF(INDEX(Import.PLE,$K33,EX$16)&lt;=mediçao,CX33,0),0),PLE!$AA$28*CX33)</f>
        <v>0</v>
      </c>
      <c r="EY33" s="154">
        <f ca="1">IF($K33&lt;&gt;1,IF(ISNUMBER(INDEX(Import.PLE,$K33,EY$16)),IF(INDEX(Import.PLE,$K33,EY$16)&lt;=mediçao,CY33,0),0),PLE!$AA$28*CY33)</f>
        <v>0</v>
      </c>
      <c r="EZ33" s="154">
        <f ca="1">IF($K33&lt;&gt;1,IF(ISNUMBER(INDEX(Import.PLE,$K33,EZ$16)),IF(INDEX(Import.PLE,$K33,EZ$16)&lt;=mediçao,CZ33,0),0),PLE!$AA$28*CZ33)</f>
        <v>0</v>
      </c>
      <c r="FA33" s="154">
        <f ca="1">IF($K33&lt;&gt;1,IF(ISNUMBER(INDEX(Import.PLE,$K33,FA$16)),IF(INDEX(Import.PLE,$K33,FA$16)&lt;=mediçao,DA33,0),0),PLE!$AA$28*DA33)</f>
        <v>0</v>
      </c>
      <c r="FB33" s="154">
        <f ca="1">IF($K33&lt;&gt;1,IF(ISNUMBER(INDEX(Import.PLE,$K33,FB$16)),IF(INDEX(Import.PLE,$K33,FB$16)&lt;=mediçao,DB33,0),0),PLE!$AA$28*DB33)</f>
        <v>0</v>
      </c>
      <c r="FC33" s="154">
        <f ca="1">IF($K33&lt;&gt;1,IF(ISNUMBER(INDEX(Import.PLE,$K33,FC$16)),IF(INDEX(Import.PLE,$K33,FC$16)&lt;=mediçao,DC33,0),0),PLE!$AA$28*DC33)</f>
        <v>0</v>
      </c>
      <c r="FD33" s="154">
        <f ca="1">IF($K33&lt;&gt;1,IF(ISNUMBER(INDEX(Import.PLE,$K33,FD$16)),IF(INDEX(Import.PLE,$K33,FD$16)&lt;=mediçao,DD33,0),0),PLE!$AA$28*DD33)</f>
        <v>0</v>
      </c>
      <c r="FE33" s="154">
        <f ca="1">IF($K33&lt;&gt;1,IF(ISNUMBER(INDEX(Import.PLE,$K33,FE$16)),IF(INDEX(Import.PLE,$K33,FE$16)&lt;=mediçao,DE33,0),0),PLE!$AA$28*DE33)</f>
        <v>0</v>
      </c>
      <c r="FF33" s="154">
        <f ca="1">IF($K33&lt;&gt;1,IF(ISNUMBER(INDEX(Import.PLE,$K33,FF$16)),IF(INDEX(Import.PLE,$K33,FF$16)&lt;=mediçao,DF33,0),0),PLE!$AA$28*DF33)</f>
        <v>0</v>
      </c>
      <c r="FG33" s="154">
        <f ca="1">IF($K33&lt;&gt;1,IF(ISNUMBER(INDEX(Import.PLE,$K33,FG$16)),IF(INDEX(Import.PLE,$K33,FG$16)&lt;=mediçao,DG33,0),0),PLE!$AA$28*DG33)</f>
        <v>0</v>
      </c>
      <c r="FH33" s="154">
        <f ca="1">IF($K33&lt;&gt;1,IF(ISNUMBER(INDEX(Import.PLE,$K33,FH$16)),IF(INDEX(Import.PLE,$K33,FH$16)&lt;=mediçao,DH33,0),0),PLE!$AA$28*DH33)</f>
        <v>0</v>
      </c>
      <c r="FI33" s="154">
        <f ca="1">IF($K33&lt;&gt;1,IF(ISNUMBER(INDEX(Import.PLE,$K33,FI$16)),IF(INDEX(Import.PLE,$K33,FI$16)&lt;=mediçao,DI33,0),0),PLE!$AA$28*DI33)</f>
        <v>0</v>
      </c>
      <c r="FJ33" s="154">
        <f ca="1">IF($K33&lt;&gt;1,IF(ISNUMBER(INDEX(Import.PLE,$K33,FJ$16)),IF(INDEX(Import.PLE,$K33,FJ$16)&lt;=mediçao,DJ33,0),0),PLE!$AA$28*DJ33)</f>
        <v>0</v>
      </c>
    </row>
    <row r="34" spans="2:166" s="113" customFormat="1" ht="45" x14ac:dyDescent="0.25">
      <c r="B34" s="153">
        <f t="shared" ca="1" si="3"/>
        <v>17</v>
      </c>
      <c r="C34" s="108" t="str">
        <f t="shared" si="59"/>
        <v>Serviço</v>
      </c>
      <c r="D34" s="177" t="s">
        <v>201</v>
      </c>
      <c r="E34" s="178" t="s">
        <v>202</v>
      </c>
      <c r="F34" s="176" t="s">
        <v>187</v>
      </c>
      <c r="G34" s="214">
        <f t="shared" si="60"/>
        <v>2746.9879999999998</v>
      </c>
      <c r="H34" s="215">
        <f t="shared" si="61"/>
        <v>7.7599974954386406</v>
      </c>
      <c r="I34" s="216">
        <v>21316.62</v>
      </c>
      <c r="J34" s="111"/>
      <c r="K34" s="209">
        <f ca="1">DADOS!A39</f>
        <v>6</v>
      </c>
      <c r="L34" s="208" t="str">
        <f ca="1">activatedados.form2</f>
        <v>6-PAVIMENTAÇÃO</v>
      </c>
      <c r="M34" s="112"/>
      <c r="N34" s="221">
        <v>2746.9879999999998</v>
      </c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M34" s="154">
        <f t="shared" ca="1" si="62"/>
        <v>21316.62</v>
      </c>
      <c r="BN34" s="154">
        <f t="shared" ca="1" si="63"/>
        <v>0</v>
      </c>
      <c r="BO34" s="154">
        <f t="shared" ca="1" si="64"/>
        <v>0</v>
      </c>
      <c r="BP34" s="154">
        <f t="shared" ca="1" si="65"/>
        <v>0</v>
      </c>
      <c r="BQ34" s="154">
        <f t="shared" si="66"/>
        <v>0</v>
      </c>
      <c r="BR34" s="154">
        <f t="shared" si="67"/>
        <v>0</v>
      </c>
      <c r="BS34" s="154">
        <f t="shared" si="68"/>
        <v>0</v>
      </c>
      <c r="BT34" s="154">
        <f t="shared" si="69"/>
        <v>0</v>
      </c>
      <c r="BU34" s="154">
        <f t="shared" si="70"/>
        <v>0</v>
      </c>
      <c r="BV34" s="154">
        <f t="shared" si="71"/>
        <v>0</v>
      </c>
      <c r="BW34" s="154">
        <f t="shared" si="72"/>
        <v>0</v>
      </c>
      <c r="BX34" s="154">
        <f t="shared" si="73"/>
        <v>0</v>
      </c>
      <c r="BY34" s="154">
        <f t="shared" si="74"/>
        <v>0</v>
      </c>
      <c r="BZ34" s="154">
        <f t="shared" si="75"/>
        <v>0</v>
      </c>
      <c r="CA34" s="154">
        <f t="shared" si="76"/>
        <v>0</v>
      </c>
      <c r="CB34" s="154">
        <f t="shared" si="77"/>
        <v>0</v>
      </c>
      <c r="CC34" s="154">
        <f t="shared" si="78"/>
        <v>0</v>
      </c>
      <c r="CD34" s="154">
        <f t="shared" si="79"/>
        <v>0</v>
      </c>
      <c r="CE34" s="154">
        <f t="shared" si="80"/>
        <v>0</v>
      </c>
      <c r="CF34" s="154">
        <f t="shared" si="81"/>
        <v>0</v>
      </c>
      <c r="CG34" s="154">
        <f t="shared" si="82"/>
        <v>0</v>
      </c>
      <c r="CH34" s="154">
        <f t="shared" si="83"/>
        <v>0</v>
      </c>
      <c r="CI34" s="154">
        <f t="shared" si="84"/>
        <v>0</v>
      </c>
      <c r="CJ34" s="154">
        <f t="shared" si="85"/>
        <v>0</v>
      </c>
      <c r="CK34" s="154">
        <f t="shared" si="86"/>
        <v>0</v>
      </c>
      <c r="CL34" s="154">
        <f t="shared" si="87"/>
        <v>0</v>
      </c>
      <c r="CM34" s="154">
        <f t="shared" si="88"/>
        <v>0</v>
      </c>
      <c r="CN34" s="154">
        <f t="shared" si="89"/>
        <v>0</v>
      </c>
      <c r="CO34" s="154">
        <f t="shared" si="90"/>
        <v>0</v>
      </c>
      <c r="CP34" s="154">
        <f t="shared" si="91"/>
        <v>0</v>
      </c>
      <c r="CQ34" s="154">
        <f t="shared" si="92"/>
        <v>0</v>
      </c>
      <c r="CR34" s="154">
        <f t="shared" si="93"/>
        <v>0</v>
      </c>
      <c r="CS34" s="154">
        <f t="shared" si="94"/>
        <v>0</v>
      </c>
      <c r="CT34" s="154">
        <f t="shared" si="95"/>
        <v>0</v>
      </c>
      <c r="CU34" s="154">
        <f t="shared" si="96"/>
        <v>0</v>
      </c>
      <c r="CV34" s="154">
        <f t="shared" si="97"/>
        <v>0</v>
      </c>
      <c r="CW34" s="154">
        <f t="shared" si="98"/>
        <v>0</v>
      </c>
      <c r="CX34" s="154">
        <f t="shared" si="99"/>
        <v>0</v>
      </c>
      <c r="CY34" s="154">
        <f t="shared" si="100"/>
        <v>0</v>
      </c>
      <c r="CZ34" s="154">
        <f t="shared" si="101"/>
        <v>0</v>
      </c>
      <c r="DA34" s="154">
        <f t="shared" si="102"/>
        <v>0</v>
      </c>
      <c r="DB34" s="154">
        <f t="shared" si="103"/>
        <v>0</v>
      </c>
      <c r="DC34" s="154">
        <f t="shared" si="104"/>
        <v>0</v>
      </c>
      <c r="DD34" s="154">
        <f t="shared" si="105"/>
        <v>0</v>
      </c>
      <c r="DE34" s="154">
        <f t="shared" si="106"/>
        <v>0</v>
      </c>
      <c r="DF34" s="154">
        <f t="shared" si="107"/>
        <v>0</v>
      </c>
      <c r="DG34" s="154">
        <f t="shared" si="108"/>
        <v>0</v>
      </c>
      <c r="DH34" s="154">
        <f t="shared" si="109"/>
        <v>0</v>
      </c>
      <c r="DI34" s="154">
        <f t="shared" si="110"/>
        <v>0</v>
      </c>
      <c r="DJ34" s="154">
        <f t="shared" si="111"/>
        <v>0</v>
      </c>
      <c r="DK34" s="162" t="str">
        <f t="shared" si="112"/>
        <v>6</v>
      </c>
      <c r="DL34" s="162">
        <f t="shared" ca="1" si="113"/>
        <v>0</v>
      </c>
      <c r="DM34" s="154">
        <f ca="1">IF($K34&lt;&gt;1,IF(ISNUMBER(INDEX(Import.PLE,$K34,DM$16)),IF(INDEX(Import.PLE,$K34,DM$16)&lt;=mediçao,BM34,0),0),PLE!$AA$28*BM34)</f>
        <v>0</v>
      </c>
      <c r="DN34" s="154">
        <f ca="1">IF($K34&lt;&gt;1,IF(ISNUMBER(INDEX(Import.PLE,$K34,DN$16)),IF(INDEX(Import.PLE,$K34,DN$16)&lt;=mediçao,BN34,0),0),PLE!$AA$28*BN34)</f>
        <v>0</v>
      </c>
      <c r="DO34" s="154">
        <f ca="1">IF($K34&lt;&gt;1,IF(ISNUMBER(INDEX(Import.PLE,$K34,DO$16)),IF(INDEX(Import.PLE,$K34,DO$16)&lt;=mediçao,BO34,0),0),PLE!$AA$28*BO34)</f>
        <v>0</v>
      </c>
      <c r="DP34" s="154">
        <f ca="1">IF($K34&lt;&gt;1,IF(ISNUMBER(INDEX(Import.PLE,$K34,DP$16)),IF(INDEX(Import.PLE,$K34,DP$16)&lt;=mediçao,BP34,0),0),PLE!$AA$28*BP34)</f>
        <v>0</v>
      </c>
      <c r="DQ34" s="154">
        <f ca="1">IF($K34&lt;&gt;1,IF(ISNUMBER(INDEX(Import.PLE,$K34,DQ$16)),IF(INDEX(Import.PLE,$K34,DQ$16)&lt;=mediçao,BQ34,0),0),PLE!$AA$28*BQ34)</f>
        <v>0</v>
      </c>
      <c r="DR34" s="154">
        <f ca="1">IF($K34&lt;&gt;1,IF(ISNUMBER(INDEX(Import.PLE,$K34,DR$16)),IF(INDEX(Import.PLE,$K34,DR$16)&lt;=mediçao,BR34,0),0),PLE!$AA$28*BR34)</f>
        <v>0</v>
      </c>
      <c r="DS34" s="154">
        <f ca="1">IF($K34&lt;&gt;1,IF(ISNUMBER(INDEX(Import.PLE,$K34,DS$16)),IF(INDEX(Import.PLE,$K34,DS$16)&lt;=mediçao,BS34,0),0),PLE!$AA$28*BS34)</f>
        <v>0</v>
      </c>
      <c r="DT34" s="154">
        <f ca="1">IF($K34&lt;&gt;1,IF(ISNUMBER(INDEX(Import.PLE,$K34,DT$16)),IF(INDEX(Import.PLE,$K34,DT$16)&lt;=mediçao,BT34,0),0),PLE!$AA$28*BT34)</f>
        <v>0</v>
      </c>
      <c r="DU34" s="154">
        <f ca="1">IF($K34&lt;&gt;1,IF(ISNUMBER(INDEX(Import.PLE,$K34,DU$16)),IF(INDEX(Import.PLE,$K34,DU$16)&lt;=mediçao,BU34,0),0),PLE!$AA$28*BU34)</f>
        <v>0</v>
      </c>
      <c r="DV34" s="154">
        <f ca="1">IF($K34&lt;&gt;1,IF(ISNUMBER(INDEX(Import.PLE,$K34,DV$16)),IF(INDEX(Import.PLE,$K34,DV$16)&lt;=mediçao,BV34,0),0),PLE!$AA$28*BV34)</f>
        <v>0</v>
      </c>
      <c r="DW34" s="154">
        <f ca="1">IF($K34&lt;&gt;1,IF(ISNUMBER(INDEX(Import.PLE,$K34,DW$16)),IF(INDEX(Import.PLE,$K34,DW$16)&lt;=mediçao,BW34,0),0),PLE!$AA$28*BW34)</f>
        <v>0</v>
      </c>
      <c r="DX34" s="154">
        <f ca="1">IF($K34&lt;&gt;1,IF(ISNUMBER(INDEX(Import.PLE,$K34,DX$16)),IF(INDEX(Import.PLE,$K34,DX$16)&lt;=mediçao,BX34,0),0),PLE!$AA$28*BX34)</f>
        <v>0</v>
      </c>
      <c r="DY34" s="154">
        <f ca="1">IF($K34&lt;&gt;1,IF(ISNUMBER(INDEX(Import.PLE,$K34,DY$16)),IF(INDEX(Import.PLE,$K34,DY$16)&lt;=mediçao,BY34,0),0),PLE!$AA$28*BY34)</f>
        <v>0</v>
      </c>
      <c r="DZ34" s="154">
        <f ca="1">IF($K34&lt;&gt;1,IF(ISNUMBER(INDEX(Import.PLE,$K34,DZ$16)),IF(INDEX(Import.PLE,$K34,DZ$16)&lt;=mediçao,BZ34,0),0),PLE!$AA$28*BZ34)</f>
        <v>0</v>
      </c>
      <c r="EA34" s="154">
        <f ca="1">IF($K34&lt;&gt;1,IF(ISNUMBER(INDEX(Import.PLE,$K34,EA$16)),IF(INDEX(Import.PLE,$K34,EA$16)&lt;=mediçao,CA34,0),0),PLE!$AA$28*CA34)</f>
        <v>0</v>
      </c>
      <c r="EB34" s="154">
        <f ca="1">IF($K34&lt;&gt;1,IF(ISNUMBER(INDEX(Import.PLE,$K34,EB$16)),IF(INDEX(Import.PLE,$K34,EB$16)&lt;=mediçao,CB34,0),0),PLE!$AA$28*CB34)</f>
        <v>0</v>
      </c>
      <c r="EC34" s="154">
        <f ca="1">IF($K34&lt;&gt;1,IF(ISNUMBER(INDEX(Import.PLE,$K34,EC$16)),IF(INDEX(Import.PLE,$K34,EC$16)&lt;=mediçao,CC34,0),0),PLE!$AA$28*CC34)</f>
        <v>0</v>
      </c>
      <c r="ED34" s="154">
        <f ca="1">IF($K34&lt;&gt;1,IF(ISNUMBER(INDEX(Import.PLE,$K34,ED$16)),IF(INDEX(Import.PLE,$K34,ED$16)&lt;=mediçao,CD34,0),0),PLE!$AA$28*CD34)</f>
        <v>0</v>
      </c>
      <c r="EE34" s="154">
        <f ca="1">IF($K34&lt;&gt;1,IF(ISNUMBER(INDEX(Import.PLE,$K34,EE$16)),IF(INDEX(Import.PLE,$K34,EE$16)&lt;=mediçao,CE34,0),0),PLE!$AA$28*CE34)</f>
        <v>0</v>
      </c>
      <c r="EF34" s="154">
        <f ca="1">IF($K34&lt;&gt;1,IF(ISNUMBER(INDEX(Import.PLE,$K34,EF$16)),IF(INDEX(Import.PLE,$K34,EF$16)&lt;=mediçao,CF34,0),0),PLE!$AA$28*CF34)</f>
        <v>0</v>
      </c>
      <c r="EG34" s="154">
        <f ca="1">IF($K34&lt;&gt;1,IF(ISNUMBER(INDEX(Import.PLE,$K34,EG$16)),IF(INDEX(Import.PLE,$K34,EG$16)&lt;=mediçao,CG34,0),0),PLE!$AA$28*CG34)</f>
        <v>0</v>
      </c>
      <c r="EH34" s="154">
        <f ca="1">IF($K34&lt;&gt;1,IF(ISNUMBER(INDEX(Import.PLE,$K34,EH$16)),IF(INDEX(Import.PLE,$K34,EH$16)&lt;=mediçao,CH34,0),0),PLE!$AA$28*CH34)</f>
        <v>0</v>
      </c>
      <c r="EI34" s="154">
        <f ca="1">IF($K34&lt;&gt;1,IF(ISNUMBER(INDEX(Import.PLE,$K34,EI$16)),IF(INDEX(Import.PLE,$K34,EI$16)&lt;=mediçao,CI34,0),0),PLE!$AA$28*CI34)</f>
        <v>0</v>
      </c>
      <c r="EJ34" s="154">
        <f ca="1">IF($K34&lt;&gt;1,IF(ISNUMBER(INDEX(Import.PLE,$K34,EJ$16)),IF(INDEX(Import.PLE,$K34,EJ$16)&lt;=mediçao,CJ34,0),0),PLE!$AA$28*CJ34)</f>
        <v>0</v>
      </c>
      <c r="EK34" s="154">
        <f ca="1">IF($K34&lt;&gt;1,IF(ISNUMBER(INDEX(Import.PLE,$K34,EK$16)),IF(INDEX(Import.PLE,$K34,EK$16)&lt;=mediçao,CK34,0),0),PLE!$AA$28*CK34)</f>
        <v>0</v>
      </c>
      <c r="EL34" s="154">
        <f ca="1">IF($K34&lt;&gt;1,IF(ISNUMBER(INDEX(Import.PLE,$K34,EL$16)),IF(INDEX(Import.PLE,$K34,EL$16)&lt;=mediçao,CL34,0),0),PLE!$AA$28*CL34)</f>
        <v>0</v>
      </c>
      <c r="EM34" s="154">
        <f ca="1">IF($K34&lt;&gt;1,IF(ISNUMBER(INDEX(Import.PLE,$K34,EM$16)),IF(INDEX(Import.PLE,$K34,EM$16)&lt;=mediçao,CM34,0),0),PLE!$AA$28*CM34)</f>
        <v>0</v>
      </c>
      <c r="EN34" s="154">
        <f ca="1">IF($K34&lt;&gt;1,IF(ISNUMBER(INDEX(Import.PLE,$K34,EN$16)),IF(INDEX(Import.PLE,$K34,EN$16)&lt;=mediçao,CN34,0),0),PLE!$AA$28*CN34)</f>
        <v>0</v>
      </c>
      <c r="EO34" s="154">
        <f ca="1">IF($K34&lt;&gt;1,IF(ISNUMBER(INDEX(Import.PLE,$K34,EO$16)),IF(INDEX(Import.PLE,$K34,EO$16)&lt;=mediçao,CO34,0),0),PLE!$AA$28*CO34)</f>
        <v>0</v>
      </c>
      <c r="EP34" s="154">
        <f ca="1">IF($K34&lt;&gt;1,IF(ISNUMBER(INDEX(Import.PLE,$K34,EP$16)),IF(INDEX(Import.PLE,$K34,EP$16)&lt;=mediçao,CP34,0),0),PLE!$AA$28*CP34)</f>
        <v>0</v>
      </c>
      <c r="EQ34" s="154">
        <f ca="1">IF($K34&lt;&gt;1,IF(ISNUMBER(INDEX(Import.PLE,$K34,EQ$16)),IF(INDEX(Import.PLE,$K34,EQ$16)&lt;=mediçao,CQ34,0),0),PLE!$AA$28*CQ34)</f>
        <v>0</v>
      </c>
      <c r="ER34" s="154">
        <f ca="1">IF($K34&lt;&gt;1,IF(ISNUMBER(INDEX(Import.PLE,$K34,ER$16)),IF(INDEX(Import.PLE,$K34,ER$16)&lt;=mediçao,CR34,0),0),PLE!$AA$28*CR34)</f>
        <v>0</v>
      </c>
      <c r="ES34" s="154">
        <f ca="1">IF($K34&lt;&gt;1,IF(ISNUMBER(INDEX(Import.PLE,$K34,ES$16)),IF(INDEX(Import.PLE,$K34,ES$16)&lt;=mediçao,CS34,0),0),PLE!$AA$28*CS34)</f>
        <v>0</v>
      </c>
      <c r="ET34" s="154">
        <f ca="1">IF($K34&lt;&gt;1,IF(ISNUMBER(INDEX(Import.PLE,$K34,ET$16)),IF(INDEX(Import.PLE,$K34,ET$16)&lt;=mediçao,CT34,0),0),PLE!$AA$28*CT34)</f>
        <v>0</v>
      </c>
      <c r="EU34" s="154">
        <f ca="1">IF($K34&lt;&gt;1,IF(ISNUMBER(INDEX(Import.PLE,$K34,EU$16)),IF(INDEX(Import.PLE,$K34,EU$16)&lt;=mediçao,CU34,0),0),PLE!$AA$28*CU34)</f>
        <v>0</v>
      </c>
      <c r="EV34" s="154">
        <f ca="1">IF($K34&lt;&gt;1,IF(ISNUMBER(INDEX(Import.PLE,$K34,EV$16)),IF(INDEX(Import.PLE,$K34,EV$16)&lt;=mediçao,CV34,0),0),PLE!$AA$28*CV34)</f>
        <v>0</v>
      </c>
      <c r="EW34" s="154">
        <f ca="1">IF($K34&lt;&gt;1,IF(ISNUMBER(INDEX(Import.PLE,$K34,EW$16)),IF(INDEX(Import.PLE,$K34,EW$16)&lt;=mediçao,CW34,0),0),PLE!$AA$28*CW34)</f>
        <v>0</v>
      </c>
      <c r="EX34" s="154">
        <f ca="1">IF($K34&lt;&gt;1,IF(ISNUMBER(INDEX(Import.PLE,$K34,EX$16)),IF(INDEX(Import.PLE,$K34,EX$16)&lt;=mediçao,CX34,0),0),PLE!$AA$28*CX34)</f>
        <v>0</v>
      </c>
      <c r="EY34" s="154">
        <f ca="1">IF($K34&lt;&gt;1,IF(ISNUMBER(INDEX(Import.PLE,$K34,EY$16)),IF(INDEX(Import.PLE,$K34,EY$16)&lt;=mediçao,CY34,0),0),PLE!$AA$28*CY34)</f>
        <v>0</v>
      </c>
      <c r="EZ34" s="154">
        <f ca="1">IF($K34&lt;&gt;1,IF(ISNUMBER(INDEX(Import.PLE,$K34,EZ$16)),IF(INDEX(Import.PLE,$K34,EZ$16)&lt;=mediçao,CZ34,0),0),PLE!$AA$28*CZ34)</f>
        <v>0</v>
      </c>
      <c r="FA34" s="154">
        <f ca="1">IF($K34&lt;&gt;1,IF(ISNUMBER(INDEX(Import.PLE,$K34,FA$16)),IF(INDEX(Import.PLE,$K34,FA$16)&lt;=mediçao,DA34,0),0),PLE!$AA$28*DA34)</f>
        <v>0</v>
      </c>
      <c r="FB34" s="154">
        <f ca="1">IF($K34&lt;&gt;1,IF(ISNUMBER(INDEX(Import.PLE,$K34,FB$16)),IF(INDEX(Import.PLE,$K34,FB$16)&lt;=mediçao,DB34,0),0),PLE!$AA$28*DB34)</f>
        <v>0</v>
      </c>
      <c r="FC34" s="154">
        <f ca="1">IF($K34&lt;&gt;1,IF(ISNUMBER(INDEX(Import.PLE,$K34,FC$16)),IF(INDEX(Import.PLE,$K34,FC$16)&lt;=mediçao,DC34,0),0),PLE!$AA$28*DC34)</f>
        <v>0</v>
      </c>
      <c r="FD34" s="154">
        <f ca="1">IF($K34&lt;&gt;1,IF(ISNUMBER(INDEX(Import.PLE,$K34,FD$16)),IF(INDEX(Import.PLE,$K34,FD$16)&lt;=mediçao,DD34,0),0),PLE!$AA$28*DD34)</f>
        <v>0</v>
      </c>
      <c r="FE34" s="154">
        <f ca="1">IF($K34&lt;&gt;1,IF(ISNUMBER(INDEX(Import.PLE,$K34,FE$16)),IF(INDEX(Import.PLE,$K34,FE$16)&lt;=mediçao,DE34,0),0),PLE!$AA$28*DE34)</f>
        <v>0</v>
      </c>
      <c r="FF34" s="154">
        <f ca="1">IF($K34&lt;&gt;1,IF(ISNUMBER(INDEX(Import.PLE,$K34,FF$16)),IF(INDEX(Import.PLE,$K34,FF$16)&lt;=mediçao,DF34,0),0),PLE!$AA$28*DF34)</f>
        <v>0</v>
      </c>
      <c r="FG34" s="154">
        <f ca="1">IF($K34&lt;&gt;1,IF(ISNUMBER(INDEX(Import.PLE,$K34,FG$16)),IF(INDEX(Import.PLE,$K34,FG$16)&lt;=mediçao,DG34,0),0),PLE!$AA$28*DG34)</f>
        <v>0</v>
      </c>
      <c r="FH34" s="154">
        <f ca="1">IF($K34&lt;&gt;1,IF(ISNUMBER(INDEX(Import.PLE,$K34,FH$16)),IF(INDEX(Import.PLE,$K34,FH$16)&lt;=mediçao,DH34,0),0),PLE!$AA$28*DH34)</f>
        <v>0</v>
      </c>
      <c r="FI34" s="154">
        <f ca="1">IF($K34&lt;&gt;1,IF(ISNUMBER(INDEX(Import.PLE,$K34,FI$16)),IF(INDEX(Import.PLE,$K34,FI$16)&lt;=mediçao,DI34,0),0),PLE!$AA$28*DI34)</f>
        <v>0</v>
      </c>
      <c r="FJ34" s="154">
        <f ca="1">IF($K34&lt;&gt;1,IF(ISNUMBER(INDEX(Import.PLE,$K34,FJ$16)),IF(INDEX(Import.PLE,$K34,FJ$16)&lt;=mediçao,DJ34,0),0),PLE!$AA$28*DJ34)</f>
        <v>0</v>
      </c>
    </row>
    <row r="35" spans="2:166" s="113" customFormat="1" ht="22.5" x14ac:dyDescent="0.25">
      <c r="B35" s="153">
        <f t="shared" ca="1" si="3"/>
        <v>18</v>
      </c>
      <c r="C35" s="108" t="str">
        <f t="shared" si="59"/>
        <v>Serviço</v>
      </c>
      <c r="D35" s="177" t="s">
        <v>203</v>
      </c>
      <c r="E35" s="178" t="s">
        <v>204</v>
      </c>
      <c r="F35" s="176" t="s">
        <v>177</v>
      </c>
      <c r="G35" s="214">
        <f t="shared" si="60"/>
        <v>7029.3599999999988</v>
      </c>
      <c r="H35" s="215">
        <f t="shared" si="61"/>
        <v>7.4299993171497842</v>
      </c>
      <c r="I35" s="216">
        <v>52228.14</v>
      </c>
      <c r="J35" s="111"/>
      <c r="K35" s="209">
        <f ca="1">DADOS!A39</f>
        <v>6</v>
      </c>
      <c r="L35" s="208" t="str">
        <f ca="1">activatedados.form2</f>
        <v>6-PAVIMENTAÇÃO</v>
      </c>
      <c r="M35" s="112"/>
      <c r="N35" s="221"/>
      <c r="O35" s="221">
        <v>7029.3599999999988</v>
      </c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M35" s="154">
        <f t="shared" ca="1" si="62"/>
        <v>0</v>
      </c>
      <c r="BN35" s="154">
        <f t="shared" ca="1" si="63"/>
        <v>52228.14</v>
      </c>
      <c r="BO35" s="154">
        <f t="shared" ca="1" si="64"/>
        <v>0</v>
      </c>
      <c r="BP35" s="154">
        <f t="shared" ca="1" si="65"/>
        <v>0</v>
      </c>
      <c r="BQ35" s="154">
        <f t="shared" si="66"/>
        <v>0</v>
      </c>
      <c r="BR35" s="154">
        <f t="shared" si="67"/>
        <v>0</v>
      </c>
      <c r="BS35" s="154">
        <f t="shared" si="68"/>
        <v>0</v>
      </c>
      <c r="BT35" s="154">
        <f t="shared" si="69"/>
        <v>0</v>
      </c>
      <c r="BU35" s="154">
        <f t="shared" si="70"/>
        <v>0</v>
      </c>
      <c r="BV35" s="154">
        <f t="shared" si="71"/>
        <v>0</v>
      </c>
      <c r="BW35" s="154">
        <f t="shared" si="72"/>
        <v>0</v>
      </c>
      <c r="BX35" s="154">
        <f t="shared" si="73"/>
        <v>0</v>
      </c>
      <c r="BY35" s="154">
        <f t="shared" si="74"/>
        <v>0</v>
      </c>
      <c r="BZ35" s="154">
        <f t="shared" si="75"/>
        <v>0</v>
      </c>
      <c r="CA35" s="154">
        <f t="shared" si="76"/>
        <v>0</v>
      </c>
      <c r="CB35" s="154">
        <f t="shared" si="77"/>
        <v>0</v>
      </c>
      <c r="CC35" s="154">
        <f t="shared" si="78"/>
        <v>0</v>
      </c>
      <c r="CD35" s="154">
        <f t="shared" si="79"/>
        <v>0</v>
      </c>
      <c r="CE35" s="154">
        <f t="shared" si="80"/>
        <v>0</v>
      </c>
      <c r="CF35" s="154">
        <f t="shared" si="81"/>
        <v>0</v>
      </c>
      <c r="CG35" s="154">
        <f t="shared" si="82"/>
        <v>0</v>
      </c>
      <c r="CH35" s="154">
        <f t="shared" si="83"/>
        <v>0</v>
      </c>
      <c r="CI35" s="154">
        <f t="shared" si="84"/>
        <v>0</v>
      </c>
      <c r="CJ35" s="154">
        <f t="shared" si="85"/>
        <v>0</v>
      </c>
      <c r="CK35" s="154">
        <f t="shared" si="86"/>
        <v>0</v>
      </c>
      <c r="CL35" s="154">
        <f t="shared" si="87"/>
        <v>0</v>
      </c>
      <c r="CM35" s="154">
        <f t="shared" si="88"/>
        <v>0</v>
      </c>
      <c r="CN35" s="154">
        <f t="shared" si="89"/>
        <v>0</v>
      </c>
      <c r="CO35" s="154">
        <f t="shared" si="90"/>
        <v>0</v>
      </c>
      <c r="CP35" s="154">
        <f t="shared" si="91"/>
        <v>0</v>
      </c>
      <c r="CQ35" s="154">
        <f t="shared" si="92"/>
        <v>0</v>
      </c>
      <c r="CR35" s="154">
        <f t="shared" si="93"/>
        <v>0</v>
      </c>
      <c r="CS35" s="154">
        <f t="shared" si="94"/>
        <v>0</v>
      </c>
      <c r="CT35" s="154">
        <f t="shared" si="95"/>
        <v>0</v>
      </c>
      <c r="CU35" s="154">
        <f t="shared" si="96"/>
        <v>0</v>
      </c>
      <c r="CV35" s="154">
        <f t="shared" si="97"/>
        <v>0</v>
      </c>
      <c r="CW35" s="154">
        <f t="shared" si="98"/>
        <v>0</v>
      </c>
      <c r="CX35" s="154">
        <f t="shared" si="99"/>
        <v>0</v>
      </c>
      <c r="CY35" s="154">
        <f t="shared" si="100"/>
        <v>0</v>
      </c>
      <c r="CZ35" s="154">
        <f t="shared" si="101"/>
        <v>0</v>
      </c>
      <c r="DA35" s="154">
        <f t="shared" si="102"/>
        <v>0</v>
      </c>
      <c r="DB35" s="154">
        <f t="shared" si="103"/>
        <v>0</v>
      </c>
      <c r="DC35" s="154">
        <f t="shared" si="104"/>
        <v>0</v>
      </c>
      <c r="DD35" s="154">
        <f t="shared" si="105"/>
        <v>0</v>
      </c>
      <c r="DE35" s="154">
        <f t="shared" si="106"/>
        <v>0</v>
      </c>
      <c r="DF35" s="154">
        <f t="shared" si="107"/>
        <v>0</v>
      </c>
      <c r="DG35" s="154">
        <f t="shared" si="108"/>
        <v>0</v>
      </c>
      <c r="DH35" s="154">
        <f t="shared" si="109"/>
        <v>0</v>
      </c>
      <c r="DI35" s="154">
        <f t="shared" si="110"/>
        <v>0</v>
      </c>
      <c r="DJ35" s="154">
        <f t="shared" si="111"/>
        <v>0</v>
      </c>
      <c r="DK35" s="162" t="str">
        <f t="shared" si="112"/>
        <v>6</v>
      </c>
      <c r="DL35" s="162">
        <f t="shared" ca="1" si="113"/>
        <v>0</v>
      </c>
      <c r="DM35" s="154">
        <f ca="1">IF($K35&lt;&gt;1,IF(ISNUMBER(INDEX(Import.PLE,$K35,DM$16)),IF(INDEX(Import.PLE,$K35,DM$16)&lt;=mediçao,BM35,0),0),PLE!$AA$28*BM35)</f>
        <v>0</v>
      </c>
      <c r="DN35" s="154">
        <f ca="1">IF($K35&lt;&gt;1,IF(ISNUMBER(INDEX(Import.PLE,$K35,DN$16)),IF(INDEX(Import.PLE,$K35,DN$16)&lt;=mediçao,BN35,0),0),PLE!$AA$28*BN35)</f>
        <v>0</v>
      </c>
      <c r="DO35" s="154">
        <f ca="1">IF($K35&lt;&gt;1,IF(ISNUMBER(INDEX(Import.PLE,$K35,DO$16)),IF(INDEX(Import.PLE,$K35,DO$16)&lt;=mediçao,BO35,0),0),PLE!$AA$28*BO35)</f>
        <v>0</v>
      </c>
      <c r="DP35" s="154">
        <f ca="1">IF($K35&lt;&gt;1,IF(ISNUMBER(INDEX(Import.PLE,$K35,DP$16)),IF(INDEX(Import.PLE,$K35,DP$16)&lt;=mediçao,BP35,0),0),PLE!$AA$28*BP35)</f>
        <v>0</v>
      </c>
      <c r="DQ35" s="154">
        <f ca="1">IF($K35&lt;&gt;1,IF(ISNUMBER(INDEX(Import.PLE,$K35,DQ$16)),IF(INDEX(Import.PLE,$K35,DQ$16)&lt;=mediçao,BQ35,0),0),PLE!$AA$28*BQ35)</f>
        <v>0</v>
      </c>
      <c r="DR35" s="154">
        <f ca="1">IF($K35&lt;&gt;1,IF(ISNUMBER(INDEX(Import.PLE,$K35,DR$16)),IF(INDEX(Import.PLE,$K35,DR$16)&lt;=mediçao,BR35,0),0),PLE!$AA$28*BR35)</f>
        <v>0</v>
      </c>
      <c r="DS35" s="154">
        <f ca="1">IF($K35&lt;&gt;1,IF(ISNUMBER(INDEX(Import.PLE,$K35,DS$16)),IF(INDEX(Import.PLE,$K35,DS$16)&lt;=mediçao,BS35,0),0),PLE!$AA$28*BS35)</f>
        <v>0</v>
      </c>
      <c r="DT35" s="154">
        <f ca="1">IF($K35&lt;&gt;1,IF(ISNUMBER(INDEX(Import.PLE,$K35,DT$16)),IF(INDEX(Import.PLE,$K35,DT$16)&lt;=mediçao,BT35,0),0),PLE!$AA$28*BT35)</f>
        <v>0</v>
      </c>
      <c r="DU35" s="154">
        <f ca="1">IF($K35&lt;&gt;1,IF(ISNUMBER(INDEX(Import.PLE,$K35,DU$16)),IF(INDEX(Import.PLE,$K35,DU$16)&lt;=mediçao,BU35,0),0),PLE!$AA$28*BU35)</f>
        <v>0</v>
      </c>
      <c r="DV35" s="154">
        <f ca="1">IF($K35&lt;&gt;1,IF(ISNUMBER(INDEX(Import.PLE,$K35,DV$16)),IF(INDEX(Import.PLE,$K35,DV$16)&lt;=mediçao,BV35,0),0),PLE!$AA$28*BV35)</f>
        <v>0</v>
      </c>
      <c r="DW35" s="154">
        <f ca="1">IF($K35&lt;&gt;1,IF(ISNUMBER(INDEX(Import.PLE,$K35,DW$16)),IF(INDEX(Import.PLE,$K35,DW$16)&lt;=mediçao,BW35,0),0),PLE!$AA$28*BW35)</f>
        <v>0</v>
      </c>
      <c r="DX35" s="154">
        <f ca="1">IF($K35&lt;&gt;1,IF(ISNUMBER(INDEX(Import.PLE,$K35,DX$16)),IF(INDEX(Import.PLE,$K35,DX$16)&lt;=mediçao,BX35,0),0),PLE!$AA$28*BX35)</f>
        <v>0</v>
      </c>
      <c r="DY35" s="154">
        <f ca="1">IF($K35&lt;&gt;1,IF(ISNUMBER(INDEX(Import.PLE,$K35,DY$16)),IF(INDEX(Import.PLE,$K35,DY$16)&lt;=mediçao,BY35,0),0),PLE!$AA$28*BY35)</f>
        <v>0</v>
      </c>
      <c r="DZ35" s="154">
        <f ca="1">IF($K35&lt;&gt;1,IF(ISNUMBER(INDEX(Import.PLE,$K35,DZ$16)),IF(INDEX(Import.PLE,$K35,DZ$16)&lt;=mediçao,BZ35,0),0),PLE!$AA$28*BZ35)</f>
        <v>0</v>
      </c>
      <c r="EA35" s="154">
        <f ca="1">IF($K35&lt;&gt;1,IF(ISNUMBER(INDEX(Import.PLE,$K35,EA$16)),IF(INDEX(Import.PLE,$K35,EA$16)&lt;=mediçao,CA35,0),0),PLE!$AA$28*CA35)</f>
        <v>0</v>
      </c>
      <c r="EB35" s="154">
        <f ca="1">IF($K35&lt;&gt;1,IF(ISNUMBER(INDEX(Import.PLE,$K35,EB$16)),IF(INDEX(Import.PLE,$K35,EB$16)&lt;=mediçao,CB35,0),0),PLE!$AA$28*CB35)</f>
        <v>0</v>
      </c>
      <c r="EC35" s="154">
        <f ca="1">IF($K35&lt;&gt;1,IF(ISNUMBER(INDEX(Import.PLE,$K35,EC$16)),IF(INDEX(Import.PLE,$K35,EC$16)&lt;=mediçao,CC35,0),0),PLE!$AA$28*CC35)</f>
        <v>0</v>
      </c>
      <c r="ED35" s="154">
        <f ca="1">IF($K35&lt;&gt;1,IF(ISNUMBER(INDEX(Import.PLE,$K35,ED$16)),IF(INDEX(Import.PLE,$K35,ED$16)&lt;=mediçao,CD35,0),0),PLE!$AA$28*CD35)</f>
        <v>0</v>
      </c>
      <c r="EE35" s="154">
        <f ca="1">IF($K35&lt;&gt;1,IF(ISNUMBER(INDEX(Import.PLE,$K35,EE$16)),IF(INDEX(Import.PLE,$K35,EE$16)&lt;=mediçao,CE35,0),0),PLE!$AA$28*CE35)</f>
        <v>0</v>
      </c>
      <c r="EF35" s="154">
        <f ca="1">IF($K35&lt;&gt;1,IF(ISNUMBER(INDEX(Import.PLE,$K35,EF$16)),IF(INDEX(Import.PLE,$K35,EF$16)&lt;=mediçao,CF35,0),0),PLE!$AA$28*CF35)</f>
        <v>0</v>
      </c>
      <c r="EG35" s="154">
        <f ca="1">IF($K35&lt;&gt;1,IF(ISNUMBER(INDEX(Import.PLE,$K35,EG$16)),IF(INDEX(Import.PLE,$K35,EG$16)&lt;=mediçao,CG35,0),0),PLE!$AA$28*CG35)</f>
        <v>0</v>
      </c>
      <c r="EH35" s="154">
        <f ca="1">IF($K35&lt;&gt;1,IF(ISNUMBER(INDEX(Import.PLE,$K35,EH$16)),IF(INDEX(Import.PLE,$K35,EH$16)&lt;=mediçao,CH35,0),0),PLE!$AA$28*CH35)</f>
        <v>0</v>
      </c>
      <c r="EI35" s="154">
        <f ca="1">IF($K35&lt;&gt;1,IF(ISNUMBER(INDEX(Import.PLE,$K35,EI$16)),IF(INDEX(Import.PLE,$K35,EI$16)&lt;=mediçao,CI35,0),0),PLE!$AA$28*CI35)</f>
        <v>0</v>
      </c>
      <c r="EJ35" s="154">
        <f ca="1">IF($K35&lt;&gt;1,IF(ISNUMBER(INDEX(Import.PLE,$K35,EJ$16)),IF(INDEX(Import.PLE,$K35,EJ$16)&lt;=mediçao,CJ35,0),0),PLE!$AA$28*CJ35)</f>
        <v>0</v>
      </c>
      <c r="EK35" s="154">
        <f ca="1">IF($K35&lt;&gt;1,IF(ISNUMBER(INDEX(Import.PLE,$K35,EK$16)),IF(INDEX(Import.PLE,$K35,EK$16)&lt;=mediçao,CK35,0),0),PLE!$AA$28*CK35)</f>
        <v>0</v>
      </c>
      <c r="EL35" s="154">
        <f ca="1">IF($K35&lt;&gt;1,IF(ISNUMBER(INDEX(Import.PLE,$K35,EL$16)),IF(INDEX(Import.PLE,$K35,EL$16)&lt;=mediçao,CL35,0),0),PLE!$AA$28*CL35)</f>
        <v>0</v>
      </c>
      <c r="EM35" s="154">
        <f ca="1">IF($K35&lt;&gt;1,IF(ISNUMBER(INDEX(Import.PLE,$K35,EM$16)),IF(INDEX(Import.PLE,$K35,EM$16)&lt;=mediçao,CM35,0),0),PLE!$AA$28*CM35)</f>
        <v>0</v>
      </c>
      <c r="EN35" s="154">
        <f ca="1">IF($K35&lt;&gt;1,IF(ISNUMBER(INDEX(Import.PLE,$K35,EN$16)),IF(INDEX(Import.PLE,$K35,EN$16)&lt;=mediçao,CN35,0),0),PLE!$AA$28*CN35)</f>
        <v>0</v>
      </c>
      <c r="EO35" s="154">
        <f ca="1">IF($K35&lt;&gt;1,IF(ISNUMBER(INDEX(Import.PLE,$K35,EO$16)),IF(INDEX(Import.PLE,$K35,EO$16)&lt;=mediçao,CO35,0),0),PLE!$AA$28*CO35)</f>
        <v>0</v>
      </c>
      <c r="EP35" s="154">
        <f ca="1">IF($K35&lt;&gt;1,IF(ISNUMBER(INDEX(Import.PLE,$K35,EP$16)),IF(INDEX(Import.PLE,$K35,EP$16)&lt;=mediçao,CP35,0),0),PLE!$AA$28*CP35)</f>
        <v>0</v>
      </c>
      <c r="EQ35" s="154">
        <f ca="1">IF($K35&lt;&gt;1,IF(ISNUMBER(INDEX(Import.PLE,$K35,EQ$16)),IF(INDEX(Import.PLE,$K35,EQ$16)&lt;=mediçao,CQ35,0),0),PLE!$AA$28*CQ35)</f>
        <v>0</v>
      </c>
      <c r="ER35" s="154">
        <f ca="1">IF($K35&lt;&gt;1,IF(ISNUMBER(INDEX(Import.PLE,$K35,ER$16)),IF(INDEX(Import.PLE,$K35,ER$16)&lt;=mediçao,CR35,0),0),PLE!$AA$28*CR35)</f>
        <v>0</v>
      </c>
      <c r="ES35" s="154">
        <f ca="1">IF($K35&lt;&gt;1,IF(ISNUMBER(INDEX(Import.PLE,$K35,ES$16)),IF(INDEX(Import.PLE,$K35,ES$16)&lt;=mediçao,CS35,0),0),PLE!$AA$28*CS35)</f>
        <v>0</v>
      </c>
      <c r="ET35" s="154">
        <f ca="1">IF($K35&lt;&gt;1,IF(ISNUMBER(INDEX(Import.PLE,$K35,ET$16)),IF(INDEX(Import.PLE,$K35,ET$16)&lt;=mediçao,CT35,0),0),PLE!$AA$28*CT35)</f>
        <v>0</v>
      </c>
      <c r="EU35" s="154">
        <f ca="1">IF($K35&lt;&gt;1,IF(ISNUMBER(INDEX(Import.PLE,$K35,EU$16)),IF(INDEX(Import.PLE,$K35,EU$16)&lt;=mediçao,CU35,0),0),PLE!$AA$28*CU35)</f>
        <v>0</v>
      </c>
      <c r="EV35" s="154">
        <f ca="1">IF($K35&lt;&gt;1,IF(ISNUMBER(INDEX(Import.PLE,$K35,EV$16)),IF(INDEX(Import.PLE,$K35,EV$16)&lt;=mediçao,CV35,0),0),PLE!$AA$28*CV35)</f>
        <v>0</v>
      </c>
      <c r="EW35" s="154">
        <f ca="1">IF($K35&lt;&gt;1,IF(ISNUMBER(INDEX(Import.PLE,$K35,EW$16)),IF(INDEX(Import.PLE,$K35,EW$16)&lt;=mediçao,CW35,0),0),PLE!$AA$28*CW35)</f>
        <v>0</v>
      </c>
      <c r="EX35" s="154">
        <f ca="1">IF($K35&lt;&gt;1,IF(ISNUMBER(INDEX(Import.PLE,$K35,EX$16)),IF(INDEX(Import.PLE,$K35,EX$16)&lt;=mediçao,CX35,0),0),PLE!$AA$28*CX35)</f>
        <v>0</v>
      </c>
      <c r="EY35" s="154">
        <f ca="1">IF($K35&lt;&gt;1,IF(ISNUMBER(INDEX(Import.PLE,$K35,EY$16)),IF(INDEX(Import.PLE,$K35,EY$16)&lt;=mediçao,CY35,0),0),PLE!$AA$28*CY35)</f>
        <v>0</v>
      </c>
      <c r="EZ35" s="154">
        <f ca="1">IF($K35&lt;&gt;1,IF(ISNUMBER(INDEX(Import.PLE,$K35,EZ$16)),IF(INDEX(Import.PLE,$K35,EZ$16)&lt;=mediçao,CZ35,0),0),PLE!$AA$28*CZ35)</f>
        <v>0</v>
      </c>
      <c r="FA35" s="154">
        <f ca="1">IF($K35&lt;&gt;1,IF(ISNUMBER(INDEX(Import.PLE,$K35,FA$16)),IF(INDEX(Import.PLE,$K35,FA$16)&lt;=mediçao,DA35,0),0),PLE!$AA$28*DA35)</f>
        <v>0</v>
      </c>
      <c r="FB35" s="154">
        <f ca="1">IF($K35&lt;&gt;1,IF(ISNUMBER(INDEX(Import.PLE,$K35,FB$16)),IF(INDEX(Import.PLE,$K35,FB$16)&lt;=mediçao,DB35,0),0),PLE!$AA$28*DB35)</f>
        <v>0</v>
      </c>
      <c r="FC35" s="154">
        <f ca="1">IF($K35&lt;&gt;1,IF(ISNUMBER(INDEX(Import.PLE,$K35,FC$16)),IF(INDEX(Import.PLE,$K35,FC$16)&lt;=mediçao,DC35,0),0),PLE!$AA$28*DC35)</f>
        <v>0</v>
      </c>
      <c r="FD35" s="154">
        <f ca="1">IF($K35&lt;&gt;1,IF(ISNUMBER(INDEX(Import.PLE,$K35,FD$16)),IF(INDEX(Import.PLE,$K35,FD$16)&lt;=mediçao,DD35,0),0),PLE!$AA$28*DD35)</f>
        <v>0</v>
      </c>
      <c r="FE35" s="154">
        <f ca="1">IF($K35&lt;&gt;1,IF(ISNUMBER(INDEX(Import.PLE,$K35,FE$16)),IF(INDEX(Import.PLE,$K35,FE$16)&lt;=mediçao,DE35,0),0),PLE!$AA$28*DE35)</f>
        <v>0</v>
      </c>
      <c r="FF35" s="154">
        <f ca="1">IF($K35&lt;&gt;1,IF(ISNUMBER(INDEX(Import.PLE,$K35,FF$16)),IF(INDEX(Import.PLE,$K35,FF$16)&lt;=mediçao,DF35,0),0),PLE!$AA$28*DF35)</f>
        <v>0</v>
      </c>
      <c r="FG35" s="154">
        <f ca="1">IF($K35&lt;&gt;1,IF(ISNUMBER(INDEX(Import.PLE,$K35,FG$16)),IF(INDEX(Import.PLE,$K35,FG$16)&lt;=mediçao,DG35,0),0),PLE!$AA$28*DG35)</f>
        <v>0</v>
      </c>
      <c r="FH35" s="154">
        <f ca="1">IF($K35&lt;&gt;1,IF(ISNUMBER(INDEX(Import.PLE,$K35,FH$16)),IF(INDEX(Import.PLE,$K35,FH$16)&lt;=mediçao,DH35,0),0),PLE!$AA$28*DH35)</f>
        <v>0</v>
      </c>
      <c r="FI35" s="154">
        <f ca="1">IF($K35&lt;&gt;1,IF(ISNUMBER(INDEX(Import.PLE,$K35,FI$16)),IF(INDEX(Import.PLE,$K35,FI$16)&lt;=mediçao,DI35,0),0),PLE!$AA$28*DI35)</f>
        <v>0</v>
      </c>
      <c r="FJ35" s="154">
        <f ca="1">IF($K35&lt;&gt;1,IF(ISNUMBER(INDEX(Import.PLE,$K35,FJ$16)),IF(INDEX(Import.PLE,$K35,FJ$16)&lt;=mediçao,DJ35,0),0),PLE!$AA$28*DJ35)</f>
        <v>0</v>
      </c>
    </row>
    <row r="36" spans="2:166" s="113" customFormat="1" ht="33.75" x14ac:dyDescent="0.25">
      <c r="B36" s="153">
        <f t="shared" ca="1" si="3"/>
        <v>19</v>
      </c>
      <c r="C36" s="108" t="str">
        <f t="shared" si="59"/>
        <v>Serviço</v>
      </c>
      <c r="D36" s="177" t="s">
        <v>205</v>
      </c>
      <c r="E36" s="178" t="s">
        <v>206</v>
      </c>
      <c r="F36" s="176" t="s">
        <v>177</v>
      </c>
      <c r="G36" s="214">
        <f t="shared" si="60"/>
        <v>7029.3599999999988</v>
      </c>
      <c r="H36" s="215">
        <f t="shared" si="61"/>
        <v>12.169999829287448</v>
      </c>
      <c r="I36" s="216">
        <v>85547.31</v>
      </c>
      <c r="J36" s="111"/>
      <c r="K36" s="209">
        <f ca="1">DADOS!A39</f>
        <v>6</v>
      </c>
      <c r="L36" s="208" t="str">
        <f ca="1">activatedados.form2</f>
        <v>6-PAVIMENTAÇÃO</v>
      </c>
      <c r="M36" s="112"/>
      <c r="N36" s="221"/>
      <c r="O36" s="221">
        <v>7029.3599999999988</v>
      </c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M36" s="154">
        <f t="shared" ca="1" si="62"/>
        <v>0</v>
      </c>
      <c r="BN36" s="154">
        <f t="shared" ca="1" si="63"/>
        <v>85547.31</v>
      </c>
      <c r="BO36" s="154">
        <f t="shared" ca="1" si="64"/>
        <v>0</v>
      </c>
      <c r="BP36" s="154">
        <f t="shared" ca="1" si="65"/>
        <v>0</v>
      </c>
      <c r="BQ36" s="154">
        <f t="shared" si="66"/>
        <v>0</v>
      </c>
      <c r="BR36" s="154">
        <f t="shared" si="67"/>
        <v>0</v>
      </c>
      <c r="BS36" s="154">
        <f t="shared" si="68"/>
        <v>0</v>
      </c>
      <c r="BT36" s="154">
        <f t="shared" si="69"/>
        <v>0</v>
      </c>
      <c r="BU36" s="154">
        <f t="shared" si="70"/>
        <v>0</v>
      </c>
      <c r="BV36" s="154">
        <f t="shared" si="71"/>
        <v>0</v>
      </c>
      <c r="BW36" s="154">
        <f t="shared" si="72"/>
        <v>0</v>
      </c>
      <c r="BX36" s="154">
        <f t="shared" si="73"/>
        <v>0</v>
      </c>
      <c r="BY36" s="154">
        <f t="shared" si="74"/>
        <v>0</v>
      </c>
      <c r="BZ36" s="154">
        <f t="shared" si="75"/>
        <v>0</v>
      </c>
      <c r="CA36" s="154">
        <f t="shared" si="76"/>
        <v>0</v>
      </c>
      <c r="CB36" s="154">
        <f t="shared" si="77"/>
        <v>0</v>
      </c>
      <c r="CC36" s="154">
        <f t="shared" si="78"/>
        <v>0</v>
      </c>
      <c r="CD36" s="154">
        <f t="shared" si="79"/>
        <v>0</v>
      </c>
      <c r="CE36" s="154">
        <f t="shared" si="80"/>
        <v>0</v>
      </c>
      <c r="CF36" s="154">
        <f t="shared" si="81"/>
        <v>0</v>
      </c>
      <c r="CG36" s="154">
        <f t="shared" si="82"/>
        <v>0</v>
      </c>
      <c r="CH36" s="154">
        <f t="shared" si="83"/>
        <v>0</v>
      </c>
      <c r="CI36" s="154">
        <f t="shared" si="84"/>
        <v>0</v>
      </c>
      <c r="CJ36" s="154">
        <f t="shared" si="85"/>
        <v>0</v>
      </c>
      <c r="CK36" s="154">
        <f t="shared" si="86"/>
        <v>0</v>
      </c>
      <c r="CL36" s="154">
        <f t="shared" si="87"/>
        <v>0</v>
      </c>
      <c r="CM36" s="154">
        <f t="shared" si="88"/>
        <v>0</v>
      </c>
      <c r="CN36" s="154">
        <f t="shared" si="89"/>
        <v>0</v>
      </c>
      <c r="CO36" s="154">
        <f t="shared" si="90"/>
        <v>0</v>
      </c>
      <c r="CP36" s="154">
        <f t="shared" si="91"/>
        <v>0</v>
      </c>
      <c r="CQ36" s="154">
        <f t="shared" si="92"/>
        <v>0</v>
      </c>
      <c r="CR36" s="154">
        <f t="shared" si="93"/>
        <v>0</v>
      </c>
      <c r="CS36" s="154">
        <f t="shared" si="94"/>
        <v>0</v>
      </c>
      <c r="CT36" s="154">
        <f t="shared" si="95"/>
        <v>0</v>
      </c>
      <c r="CU36" s="154">
        <f t="shared" si="96"/>
        <v>0</v>
      </c>
      <c r="CV36" s="154">
        <f t="shared" si="97"/>
        <v>0</v>
      </c>
      <c r="CW36" s="154">
        <f t="shared" si="98"/>
        <v>0</v>
      </c>
      <c r="CX36" s="154">
        <f t="shared" si="99"/>
        <v>0</v>
      </c>
      <c r="CY36" s="154">
        <f t="shared" si="100"/>
        <v>0</v>
      </c>
      <c r="CZ36" s="154">
        <f t="shared" si="101"/>
        <v>0</v>
      </c>
      <c r="DA36" s="154">
        <f t="shared" si="102"/>
        <v>0</v>
      </c>
      <c r="DB36" s="154">
        <f t="shared" si="103"/>
        <v>0</v>
      </c>
      <c r="DC36" s="154">
        <f t="shared" si="104"/>
        <v>0</v>
      </c>
      <c r="DD36" s="154">
        <f t="shared" si="105"/>
        <v>0</v>
      </c>
      <c r="DE36" s="154">
        <f t="shared" si="106"/>
        <v>0</v>
      </c>
      <c r="DF36" s="154">
        <f t="shared" si="107"/>
        <v>0</v>
      </c>
      <c r="DG36" s="154">
        <f t="shared" si="108"/>
        <v>0</v>
      </c>
      <c r="DH36" s="154">
        <f t="shared" si="109"/>
        <v>0</v>
      </c>
      <c r="DI36" s="154">
        <f t="shared" si="110"/>
        <v>0</v>
      </c>
      <c r="DJ36" s="154">
        <f t="shared" si="111"/>
        <v>0</v>
      </c>
      <c r="DK36" s="162" t="str">
        <f t="shared" si="112"/>
        <v>6</v>
      </c>
      <c r="DL36" s="162">
        <f t="shared" ca="1" si="113"/>
        <v>0</v>
      </c>
      <c r="DM36" s="154">
        <f ca="1">IF($K36&lt;&gt;1,IF(ISNUMBER(INDEX(Import.PLE,$K36,DM$16)),IF(INDEX(Import.PLE,$K36,DM$16)&lt;=mediçao,BM36,0),0),PLE!$AA$28*BM36)</f>
        <v>0</v>
      </c>
      <c r="DN36" s="154">
        <f ca="1">IF($K36&lt;&gt;1,IF(ISNUMBER(INDEX(Import.PLE,$K36,DN$16)),IF(INDEX(Import.PLE,$K36,DN$16)&lt;=mediçao,BN36,0),0),PLE!$AA$28*BN36)</f>
        <v>0</v>
      </c>
      <c r="DO36" s="154">
        <f ca="1">IF($K36&lt;&gt;1,IF(ISNUMBER(INDEX(Import.PLE,$K36,DO$16)),IF(INDEX(Import.PLE,$K36,DO$16)&lt;=mediçao,BO36,0),0),PLE!$AA$28*BO36)</f>
        <v>0</v>
      </c>
      <c r="DP36" s="154">
        <f ca="1">IF($K36&lt;&gt;1,IF(ISNUMBER(INDEX(Import.PLE,$K36,DP$16)),IF(INDEX(Import.PLE,$K36,DP$16)&lt;=mediçao,BP36,0),0),PLE!$AA$28*BP36)</f>
        <v>0</v>
      </c>
      <c r="DQ36" s="154">
        <f ca="1">IF($K36&lt;&gt;1,IF(ISNUMBER(INDEX(Import.PLE,$K36,DQ$16)),IF(INDEX(Import.PLE,$K36,DQ$16)&lt;=mediçao,BQ36,0),0),PLE!$AA$28*BQ36)</f>
        <v>0</v>
      </c>
      <c r="DR36" s="154">
        <f ca="1">IF($K36&lt;&gt;1,IF(ISNUMBER(INDEX(Import.PLE,$K36,DR$16)),IF(INDEX(Import.PLE,$K36,DR$16)&lt;=mediçao,BR36,0),0),PLE!$AA$28*BR36)</f>
        <v>0</v>
      </c>
      <c r="DS36" s="154">
        <f ca="1">IF($K36&lt;&gt;1,IF(ISNUMBER(INDEX(Import.PLE,$K36,DS$16)),IF(INDEX(Import.PLE,$K36,DS$16)&lt;=mediçao,BS36,0),0),PLE!$AA$28*BS36)</f>
        <v>0</v>
      </c>
      <c r="DT36" s="154">
        <f ca="1">IF($K36&lt;&gt;1,IF(ISNUMBER(INDEX(Import.PLE,$K36,DT$16)),IF(INDEX(Import.PLE,$K36,DT$16)&lt;=mediçao,BT36,0),0),PLE!$AA$28*BT36)</f>
        <v>0</v>
      </c>
      <c r="DU36" s="154">
        <f ca="1">IF($K36&lt;&gt;1,IF(ISNUMBER(INDEX(Import.PLE,$K36,DU$16)),IF(INDEX(Import.PLE,$K36,DU$16)&lt;=mediçao,BU36,0),0),PLE!$AA$28*BU36)</f>
        <v>0</v>
      </c>
      <c r="DV36" s="154">
        <f ca="1">IF($K36&lt;&gt;1,IF(ISNUMBER(INDEX(Import.PLE,$K36,DV$16)),IF(INDEX(Import.PLE,$K36,DV$16)&lt;=mediçao,BV36,0),0),PLE!$AA$28*BV36)</f>
        <v>0</v>
      </c>
      <c r="DW36" s="154">
        <f ca="1">IF($K36&lt;&gt;1,IF(ISNUMBER(INDEX(Import.PLE,$K36,DW$16)),IF(INDEX(Import.PLE,$K36,DW$16)&lt;=mediçao,BW36,0),0),PLE!$AA$28*BW36)</f>
        <v>0</v>
      </c>
      <c r="DX36" s="154">
        <f ca="1">IF($K36&lt;&gt;1,IF(ISNUMBER(INDEX(Import.PLE,$K36,DX$16)),IF(INDEX(Import.PLE,$K36,DX$16)&lt;=mediçao,BX36,0),0),PLE!$AA$28*BX36)</f>
        <v>0</v>
      </c>
      <c r="DY36" s="154">
        <f ca="1">IF($K36&lt;&gt;1,IF(ISNUMBER(INDEX(Import.PLE,$K36,DY$16)),IF(INDEX(Import.PLE,$K36,DY$16)&lt;=mediçao,BY36,0),0),PLE!$AA$28*BY36)</f>
        <v>0</v>
      </c>
      <c r="DZ36" s="154">
        <f ca="1">IF($K36&lt;&gt;1,IF(ISNUMBER(INDEX(Import.PLE,$K36,DZ$16)),IF(INDEX(Import.PLE,$K36,DZ$16)&lt;=mediçao,BZ36,0),0),PLE!$AA$28*BZ36)</f>
        <v>0</v>
      </c>
      <c r="EA36" s="154">
        <f ca="1">IF($K36&lt;&gt;1,IF(ISNUMBER(INDEX(Import.PLE,$K36,EA$16)),IF(INDEX(Import.PLE,$K36,EA$16)&lt;=mediçao,CA36,0),0),PLE!$AA$28*CA36)</f>
        <v>0</v>
      </c>
      <c r="EB36" s="154">
        <f ca="1">IF($K36&lt;&gt;1,IF(ISNUMBER(INDEX(Import.PLE,$K36,EB$16)),IF(INDEX(Import.PLE,$K36,EB$16)&lt;=mediçao,CB36,0),0),PLE!$AA$28*CB36)</f>
        <v>0</v>
      </c>
      <c r="EC36" s="154">
        <f ca="1">IF($K36&lt;&gt;1,IF(ISNUMBER(INDEX(Import.PLE,$K36,EC$16)),IF(INDEX(Import.PLE,$K36,EC$16)&lt;=mediçao,CC36,0),0),PLE!$AA$28*CC36)</f>
        <v>0</v>
      </c>
      <c r="ED36" s="154">
        <f ca="1">IF($K36&lt;&gt;1,IF(ISNUMBER(INDEX(Import.PLE,$K36,ED$16)),IF(INDEX(Import.PLE,$K36,ED$16)&lt;=mediçao,CD36,0),0),PLE!$AA$28*CD36)</f>
        <v>0</v>
      </c>
      <c r="EE36" s="154">
        <f ca="1">IF($K36&lt;&gt;1,IF(ISNUMBER(INDEX(Import.PLE,$K36,EE$16)),IF(INDEX(Import.PLE,$K36,EE$16)&lt;=mediçao,CE36,0),0),PLE!$AA$28*CE36)</f>
        <v>0</v>
      </c>
      <c r="EF36" s="154">
        <f ca="1">IF($K36&lt;&gt;1,IF(ISNUMBER(INDEX(Import.PLE,$K36,EF$16)),IF(INDEX(Import.PLE,$K36,EF$16)&lt;=mediçao,CF36,0),0),PLE!$AA$28*CF36)</f>
        <v>0</v>
      </c>
      <c r="EG36" s="154">
        <f ca="1">IF($K36&lt;&gt;1,IF(ISNUMBER(INDEX(Import.PLE,$K36,EG$16)),IF(INDEX(Import.PLE,$K36,EG$16)&lt;=mediçao,CG36,0),0),PLE!$AA$28*CG36)</f>
        <v>0</v>
      </c>
      <c r="EH36" s="154">
        <f ca="1">IF($K36&lt;&gt;1,IF(ISNUMBER(INDEX(Import.PLE,$K36,EH$16)),IF(INDEX(Import.PLE,$K36,EH$16)&lt;=mediçao,CH36,0),0),PLE!$AA$28*CH36)</f>
        <v>0</v>
      </c>
      <c r="EI36" s="154">
        <f ca="1">IF($K36&lt;&gt;1,IF(ISNUMBER(INDEX(Import.PLE,$K36,EI$16)),IF(INDEX(Import.PLE,$K36,EI$16)&lt;=mediçao,CI36,0),0),PLE!$AA$28*CI36)</f>
        <v>0</v>
      </c>
      <c r="EJ36" s="154">
        <f ca="1">IF($K36&lt;&gt;1,IF(ISNUMBER(INDEX(Import.PLE,$K36,EJ$16)),IF(INDEX(Import.PLE,$K36,EJ$16)&lt;=mediçao,CJ36,0),0),PLE!$AA$28*CJ36)</f>
        <v>0</v>
      </c>
      <c r="EK36" s="154">
        <f ca="1">IF($K36&lt;&gt;1,IF(ISNUMBER(INDEX(Import.PLE,$K36,EK$16)),IF(INDEX(Import.PLE,$K36,EK$16)&lt;=mediçao,CK36,0),0),PLE!$AA$28*CK36)</f>
        <v>0</v>
      </c>
      <c r="EL36" s="154">
        <f ca="1">IF($K36&lt;&gt;1,IF(ISNUMBER(INDEX(Import.PLE,$K36,EL$16)),IF(INDEX(Import.PLE,$K36,EL$16)&lt;=mediçao,CL36,0),0),PLE!$AA$28*CL36)</f>
        <v>0</v>
      </c>
      <c r="EM36" s="154">
        <f ca="1">IF($K36&lt;&gt;1,IF(ISNUMBER(INDEX(Import.PLE,$K36,EM$16)),IF(INDEX(Import.PLE,$K36,EM$16)&lt;=mediçao,CM36,0),0),PLE!$AA$28*CM36)</f>
        <v>0</v>
      </c>
      <c r="EN36" s="154">
        <f ca="1">IF($K36&lt;&gt;1,IF(ISNUMBER(INDEX(Import.PLE,$K36,EN$16)),IF(INDEX(Import.PLE,$K36,EN$16)&lt;=mediçao,CN36,0),0),PLE!$AA$28*CN36)</f>
        <v>0</v>
      </c>
      <c r="EO36" s="154">
        <f ca="1">IF($K36&lt;&gt;1,IF(ISNUMBER(INDEX(Import.PLE,$K36,EO$16)),IF(INDEX(Import.PLE,$K36,EO$16)&lt;=mediçao,CO36,0),0),PLE!$AA$28*CO36)</f>
        <v>0</v>
      </c>
      <c r="EP36" s="154">
        <f ca="1">IF($K36&lt;&gt;1,IF(ISNUMBER(INDEX(Import.PLE,$K36,EP$16)),IF(INDEX(Import.PLE,$K36,EP$16)&lt;=mediçao,CP36,0),0),PLE!$AA$28*CP36)</f>
        <v>0</v>
      </c>
      <c r="EQ36" s="154">
        <f ca="1">IF($K36&lt;&gt;1,IF(ISNUMBER(INDEX(Import.PLE,$K36,EQ$16)),IF(INDEX(Import.PLE,$K36,EQ$16)&lt;=mediçao,CQ36,0),0),PLE!$AA$28*CQ36)</f>
        <v>0</v>
      </c>
      <c r="ER36" s="154">
        <f ca="1">IF($K36&lt;&gt;1,IF(ISNUMBER(INDEX(Import.PLE,$K36,ER$16)),IF(INDEX(Import.PLE,$K36,ER$16)&lt;=mediçao,CR36,0),0),PLE!$AA$28*CR36)</f>
        <v>0</v>
      </c>
      <c r="ES36" s="154">
        <f ca="1">IF($K36&lt;&gt;1,IF(ISNUMBER(INDEX(Import.PLE,$K36,ES$16)),IF(INDEX(Import.PLE,$K36,ES$16)&lt;=mediçao,CS36,0),0),PLE!$AA$28*CS36)</f>
        <v>0</v>
      </c>
      <c r="ET36" s="154">
        <f ca="1">IF($K36&lt;&gt;1,IF(ISNUMBER(INDEX(Import.PLE,$K36,ET$16)),IF(INDEX(Import.PLE,$K36,ET$16)&lt;=mediçao,CT36,0),0),PLE!$AA$28*CT36)</f>
        <v>0</v>
      </c>
      <c r="EU36" s="154">
        <f ca="1">IF($K36&lt;&gt;1,IF(ISNUMBER(INDEX(Import.PLE,$K36,EU$16)),IF(INDEX(Import.PLE,$K36,EU$16)&lt;=mediçao,CU36,0),0),PLE!$AA$28*CU36)</f>
        <v>0</v>
      </c>
      <c r="EV36" s="154">
        <f ca="1">IF($K36&lt;&gt;1,IF(ISNUMBER(INDEX(Import.PLE,$K36,EV$16)),IF(INDEX(Import.PLE,$K36,EV$16)&lt;=mediçao,CV36,0),0),PLE!$AA$28*CV36)</f>
        <v>0</v>
      </c>
      <c r="EW36" s="154">
        <f ca="1">IF($K36&lt;&gt;1,IF(ISNUMBER(INDEX(Import.PLE,$K36,EW$16)),IF(INDEX(Import.PLE,$K36,EW$16)&lt;=mediçao,CW36,0),0),PLE!$AA$28*CW36)</f>
        <v>0</v>
      </c>
      <c r="EX36" s="154">
        <f ca="1">IF($K36&lt;&gt;1,IF(ISNUMBER(INDEX(Import.PLE,$K36,EX$16)),IF(INDEX(Import.PLE,$K36,EX$16)&lt;=mediçao,CX36,0),0),PLE!$AA$28*CX36)</f>
        <v>0</v>
      </c>
      <c r="EY36" s="154">
        <f ca="1">IF($K36&lt;&gt;1,IF(ISNUMBER(INDEX(Import.PLE,$K36,EY$16)),IF(INDEX(Import.PLE,$K36,EY$16)&lt;=mediçao,CY36,0),0),PLE!$AA$28*CY36)</f>
        <v>0</v>
      </c>
      <c r="EZ36" s="154">
        <f ca="1">IF($K36&lt;&gt;1,IF(ISNUMBER(INDEX(Import.PLE,$K36,EZ$16)),IF(INDEX(Import.PLE,$K36,EZ$16)&lt;=mediçao,CZ36,0),0),PLE!$AA$28*CZ36)</f>
        <v>0</v>
      </c>
      <c r="FA36" s="154">
        <f ca="1">IF($K36&lt;&gt;1,IF(ISNUMBER(INDEX(Import.PLE,$K36,FA$16)),IF(INDEX(Import.PLE,$K36,FA$16)&lt;=mediçao,DA36,0),0),PLE!$AA$28*DA36)</f>
        <v>0</v>
      </c>
      <c r="FB36" s="154">
        <f ca="1">IF($K36&lt;&gt;1,IF(ISNUMBER(INDEX(Import.PLE,$K36,FB$16)),IF(INDEX(Import.PLE,$K36,FB$16)&lt;=mediçao,DB36,0),0),PLE!$AA$28*DB36)</f>
        <v>0</v>
      </c>
      <c r="FC36" s="154">
        <f ca="1">IF($K36&lt;&gt;1,IF(ISNUMBER(INDEX(Import.PLE,$K36,FC$16)),IF(INDEX(Import.PLE,$K36,FC$16)&lt;=mediçao,DC36,0),0),PLE!$AA$28*DC36)</f>
        <v>0</v>
      </c>
      <c r="FD36" s="154">
        <f ca="1">IF($K36&lt;&gt;1,IF(ISNUMBER(INDEX(Import.PLE,$K36,FD$16)),IF(INDEX(Import.PLE,$K36,FD$16)&lt;=mediçao,DD36,0),0),PLE!$AA$28*DD36)</f>
        <v>0</v>
      </c>
      <c r="FE36" s="154">
        <f ca="1">IF($K36&lt;&gt;1,IF(ISNUMBER(INDEX(Import.PLE,$K36,FE$16)),IF(INDEX(Import.PLE,$K36,FE$16)&lt;=mediçao,DE36,0),0),PLE!$AA$28*DE36)</f>
        <v>0</v>
      </c>
      <c r="FF36" s="154">
        <f ca="1">IF($K36&lt;&gt;1,IF(ISNUMBER(INDEX(Import.PLE,$K36,FF$16)),IF(INDEX(Import.PLE,$K36,FF$16)&lt;=mediçao,DF36,0),0),PLE!$AA$28*DF36)</f>
        <v>0</v>
      </c>
      <c r="FG36" s="154">
        <f ca="1">IF($K36&lt;&gt;1,IF(ISNUMBER(INDEX(Import.PLE,$K36,FG$16)),IF(INDEX(Import.PLE,$K36,FG$16)&lt;=mediçao,DG36,0),0),PLE!$AA$28*DG36)</f>
        <v>0</v>
      </c>
      <c r="FH36" s="154">
        <f ca="1">IF($K36&lt;&gt;1,IF(ISNUMBER(INDEX(Import.PLE,$K36,FH$16)),IF(INDEX(Import.PLE,$K36,FH$16)&lt;=mediçao,DH36,0),0),PLE!$AA$28*DH36)</f>
        <v>0</v>
      </c>
      <c r="FI36" s="154">
        <f ca="1">IF($K36&lt;&gt;1,IF(ISNUMBER(INDEX(Import.PLE,$K36,FI$16)),IF(INDEX(Import.PLE,$K36,FI$16)&lt;=mediçao,DI36,0),0),PLE!$AA$28*DI36)</f>
        <v>0</v>
      </c>
      <c r="FJ36" s="154">
        <f ca="1">IF($K36&lt;&gt;1,IF(ISNUMBER(INDEX(Import.PLE,$K36,FJ$16)),IF(INDEX(Import.PLE,$K36,FJ$16)&lt;=mediçao,DJ36,0),0),PLE!$AA$28*DJ36)</f>
        <v>0</v>
      </c>
    </row>
    <row r="37" spans="2:166" s="113" customFormat="1" x14ac:dyDescent="0.25">
      <c r="B37" s="153">
        <f t="shared" ca="1" si="3"/>
        <v>20</v>
      </c>
      <c r="C37" s="108" t="str">
        <f t="shared" si="59"/>
        <v>Nível</v>
      </c>
      <c r="D37" s="177" t="s">
        <v>207</v>
      </c>
      <c r="E37" s="178" t="s">
        <v>166</v>
      </c>
      <c r="F37" s="176"/>
      <c r="G37" s="214" t="str">
        <f t="shared" si="60"/>
        <v/>
      </c>
      <c r="H37" s="215" t="str">
        <f t="shared" si="61"/>
        <v/>
      </c>
      <c r="I37" s="216"/>
      <c r="J37" s="111"/>
      <c r="K37" s="209"/>
      <c r="L37" s="208" t="str">
        <f>activatedados.form2</f>
        <v/>
      </c>
      <c r="M37" s="112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M37" s="154">
        <f t="shared" si="62"/>
        <v>0</v>
      </c>
      <c r="BN37" s="154">
        <f t="shared" si="63"/>
        <v>0</v>
      </c>
      <c r="BO37" s="154">
        <f t="shared" si="64"/>
        <v>0</v>
      </c>
      <c r="BP37" s="154">
        <f t="shared" si="65"/>
        <v>0</v>
      </c>
      <c r="BQ37" s="154">
        <f t="shared" si="66"/>
        <v>0</v>
      </c>
      <c r="BR37" s="154">
        <f t="shared" si="67"/>
        <v>0</v>
      </c>
      <c r="BS37" s="154">
        <f t="shared" si="68"/>
        <v>0</v>
      </c>
      <c r="BT37" s="154">
        <f t="shared" si="69"/>
        <v>0</v>
      </c>
      <c r="BU37" s="154">
        <f t="shared" si="70"/>
        <v>0</v>
      </c>
      <c r="BV37" s="154">
        <f t="shared" si="71"/>
        <v>0</v>
      </c>
      <c r="BW37" s="154">
        <f t="shared" si="72"/>
        <v>0</v>
      </c>
      <c r="BX37" s="154">
        <f t="shared" si="73"/>
        <v>0</v>
      </c>
      <c r="BY37" s="154">
        <f t="shared" si="74"/>
        <v>0</v>
      </c>
      <c r="BZ37" s="154">
        <f t="shared" si="75"/>
        <v>0</v>
      </c>
      <c r="CA37" s="154">
        <f t="shared" si="76"/>
        <v>0</v>
      </c>
      <c r="CB37" s="154">
        <f t="shared" si="77"/>
        <v>0</v>
      </c>
      <c r="CC37" s="154">
        <f t="shared" si="78"/>
        <v>0</v>
      </c>
      <c r="CD37" s="154">
        <f t="shared" si="79"/>
        <v>0</v>
      </c>
      <c r="CE37" s="154">
        <f t="shared" si="80"/>
        <v>0</v>
      </c>
      <c r="CF37" s="154">
        <f t="shared" si="81"/>
        <v>0</v>
      </c>
      <c r="CG37" s="154">
        <f t="shared" si="82"/>
        <v>0</v>
      </c>
      <c r="CH37" s="154">
        <f t="shared" si="83"/>
        <v>0</v>
      </c>
      <c r="CI37" s="154">
        <f t="shared" si="84"/>
        <v>0</v>
      </c>
      <c r="CJ37" s="154">
        <f t="shared" si="85"/>
        <v>0</v>
      </c>
      <c r="CK37" s="154">
        <f t="shared" si="86"/>
        <v>0</v>
      </c>
      <c r="CL37" s="154">
        <f t="shared" si="87"/>
        <v>0</v>
      </c>
      <c r="CM37" s="154">
        <f t="shared" si="88"/>
        <v>0</v>
      </c>
      <c r="CN37" s="154">
        <f t="shared" si="89"/>
        <v>0</v>
      </c>
      <c r="CO37" s="154">
        <f t="shared" si="90"/>
        <v>0</v>
      </c>
      <c r="CP37" s="154">
        <f t="shared" si="91"/>
        <v>0</v>
      </c>
      <c r="CQ37" s="154">
        <f t="shared" si="92"/>
        <v>0</v>
      </c>
      <c r="CR37" s="154">
        <f t="shared" si="93"/>
        <v>0</v>
      </c>
      <c r="CS37" s="154">
        <f t="shared" si="94"/>
        <v>0</v>
      </c>
      <c r="CT37" s="154">
        <f t="shared" si="95"/>
        <v>0</v>
      </c>
      <c r="CU37" s="154">
        <f t="shared" si="96"/>
        <v>0</v>
      </c>
      <c r="CV37" s="154">
        <f t="shared" si="97"/>
        <v>0</v>
      </c>
      <c r="CW37" s="154">
        <f t="shared" si="98"/>
        <v>0</v>
      </c>
      <c r="CX37" s="154">
        <f t="shared" si="99"/>
        <v>0</v>
      </c>
      <c r="CY37" s="154">
        <f t="shared" si="100"/>
        <v>0</v>
      </c>
      <c r="CZ37" s="154">
        <f t="shared" si="101"/>
        <v>0</v>
      </c>
      <c r="DA37" s="154">
        <f t="shared" si="102"/>
        <v>0</v>
      </c>
      <c r="DB37" s="154">
        <f t="shared" si="103"/>
        <v>0</v>
      </c>
      <c r="DC37" s="154">
        <f t="shared" si="104"/>
        <v>0</v>
      </c>
      <c r="DD37" s="154">
        <f t="shared" si="105"/>
        <v>0</v>
      </c>
      <c r="DE37" s="154">
        <f t="shared" si="106"/>
        <v>0</v>
      </c>
      <c r="DF37" s="154">
        <f t="shared" si="107"/>
        <v>0</v>
      </c>
      <c r="DG37" s="154">
        <f t="shared" si="108"/>
        <v>0</v>
      </c>
      <c r="DH37" s="154">
        <f t="shared" si="109"/>
        <v>0</v>
      </c>
      <c r="DI37" s="154">
        <f t="shared" si="110"/>
        <v>0</v>
      </c>
      <c r="DJ37" s="154">
        <f t="shared" si="111"/>
        <v>0</v>
      </c>
      <c r="DK37" s="162" t="str">
        <f t="shared" si="112"/>
        <v>7</v>
      </c>
      <c r="DL37" s="162">
        <f t="shared" ca="1" si="113"/>
        <v>0</v>
      </c>
      <c r="DM37" s="154">
        <f ca="1">IF($K37&lt;&gt;1,IF(ISNUMBER(INDEX(Import.PLE,$K37,DM$16)),IF(INDEX(Import.PLE,$K37,DM$16)&lt;=mediçao,BM37,0),0),PLE!$AA$28*BM37)</f>
        <v>0</v>
      </c>
      <c r="DN37" s="154">
        <f ca="1">IF($K37&lt;&gt;1,IF(ISNUMBER(INDEX(Import.PLE,$K37,DN$16)),IF(INDEX(Import.PLE,$K37,DN$16)&lt;=mediçao,BN37,0),0),PLE!$AA$28*BN37)</f>
        <v>0</v>
      </c>
      <c r="DO37" s="154">
        <f ca="1">IF($K37&lt;&gt;1,IF(ISNUMBER(INDEX(Import.PLE,$K37,DO$16)),IF(INDEX(Import.PLE,$K37,DO$16)&lt;=mediçao,BO37,0),0),PLE!$AA$28*BO37)</f>
        <v>0</v>
      </c>
      <c r="DP37" s="154">
        <f ca="1">IF($K37&lt;&gt;1,IF(ISNUMBER(INDEX(Import.PLE,$K37,DP$16)),IF(INDEX(Import.PLE,$K37,DP$16)&lt;=mediçao,BP37,0),0),PLE!$AA$28*BP37)</f>
        <v>0</v>
      </c>
      <c r="DQ37" s="154">
        <f ca="1">IF($K37&lt;&gt;1,IF(ISNUMBER(INDEX(Import.PLE,$K37,DQ$16)),IF(INDEX(Import.PLE,$K37,DQ$16)&lt;=mediçao,BQ37,0),0),PLE!$AA$28*BQ37)</f>
        <v>0</v>
      </c>
      <c r="DR37" s="154">
        <f ca="1">IF($K37&lt;&gt;1,IF(ISNUMBER(INDEX(Import.PLE,$K37,DR$16)),IF(INDEX(Import.PLE,$K37,DR$16)&lt;=mediçao,BR37,0),0),PLE!$AA$28*BR37)</f>
        <v>0</v>
      </c>
      <c r="DS37" s="154">
        <f ca="1">IF($K37&lt;&gt;1,IF(ISNUMBER(INDEX(Import.PLE,$K37,DS$16)),IF(INDEX(Import.PLE,$K37,DS$16)&lt;=mediçao,BS37,0),0),PLE!$AA$28*BS37)</f>
        <v>0</v>
      </c>
      <c r="DT37" s="154">
        <f ca="1">IF($K37&lt;&gt;1,IF(ISNUMBER(INDEX(Import.PLE,$K37,DT$16)),IF(INDEX(Import.PLE,$K37,DT$16)&lt;=mediçao,BT37,0),0),PLE!$AA$28*BT37)</f>
        <v>0</v>
      </c>
      <c r="DU37" s="154">
        <f ca="1">IF($K37&lt;&gt;1,IF(ISNUMBER(INDEX(Import.PLE,$K37,DU$16)),IF(INDEX(Import.PLE,$K37,DU$16)&lt;=mediçao,BU37,0),0),PLE!$AA$28*BU37)</f>
        <v>0</v>
      </c>
      <c r="DV37" s="154">
        <f ca="1">IF($K37&lt;&gt;1,IF(ISNUMBER(INDEX(Import.PLE,$K37,DV$16)),IF(INDEX(Import.PLE,$K37,DV$16)&lt;=mediçao,BV37,0),0),PLE!$AA$28*BV37)</f>
        <v>0</v>
      </c>
      <c r="DW37" s="154">
        <f ca="1">IF($K37&lt;&gt;1,IF(ISNUMBER(INDEX(Import.PLE,$K37,DW$16)),IF(INDEX(Import.PLE,$K37,DW$16)&lt;=mediçao,BW37,0),0),PLE!$AA$28*BW37)</f>
        <v>0</v>
      </c>
      <c r="DX37" s="154">
        <f ca="1">IF($K37&lt;&gt;1,IF(ISNUMBER(INDEX(Import.PLE,$K37,DX$16)),IF(INDEX(Import.PLE,$K37,DX$16)&lt;=mediçao,BX37,0),0),PLE!$AA$28*BX37)</f>
        <v>0</v>
      </c>
      <c r="DY37" s="154">
        <f ca="1">IF($K37&lt;&gt;1,IF(ISNUMBER(INDEX(Import.PLE,$K37,DY$16)),IF(INDEX(Import.PLE,$K37,DY$16)&lt;=mediçao,BY37,0),0),PLE!$AA$28*BY37)</f>
        <v>0</v>
      </c>
      <c r="DZ37" s="154">
        <f ca="1">IF($K37&lt;&gt;1,IF(ISNUMBER(INDEX(Import.PLE,$K37,DZ$16)),IF(INDEX(Import.PLE,$K37,DZ$16)&lt;=mediçao,BZ37,0),0),PLE!$AA$28*BZ37)</f>
        <v>0</v>
      </c>
      <c r="EA37" s="154">
        <f ca="1">IF($K37&lt;&gt;1,IF(ISNUMBER(INDEX(Import.PLE,$K37,EA$16)),IF(INDEX(Import.PLE,$K37,EA$16)&lt;=mediçao,CA37,0),0),PLE!$AA$28*CA37)</f>
        <v>0</v>
      </c>
      <c r="EB37" s="154">
        <f ca="1">IF($K37&lt;&gt;1,IF(ISNUMBER(INDEX(Import.PLE,$K37,EB$16)),IF(INDEX(Import.PLE,$K37,EB$16)&lt;=mediçao,CB37,0),0),PLE!$AA$28*CB37)</f>
        <v>0</v>
      </c>
      <c r="EC37" s="154">
        <f ca="1">IF($K37&lt;&gt;1,IF(ISNUMBER(INDEX(Import.PLE,$K37,EC$16)),IF(INDEX(Import.PLE,$K37,EC$16)&lt;=mediçao,CC37,0),0),PLE!$AA$28*CC37)</f>
        <v>0</v>
      </c>
      <c r="ED37" s="154">
        <f ca="1">IF($K37&lt;&gt;1,IF(ISNUMBER(INDEX(Import.PLE,$K37,ED$16)),IF(INDEX(Import.PLE,$K37,ED$16)&lt;=mediçao,CD37,0),0),PLE!$AA$28*CD37)</f>
        <v>0</v>
      </c>
      <c r="EE37" s="154">
        <f ca="1">IF($K37&lt;&gt;1,IF(ISNUMBER(INDEX(Import.PLE,$K37,EE$16)),IF(INDEX(Import.PLE,$K37,EE$16)&lt;=mediçao,CE37,0),0),PLE!$AA$28*CE37)</f>
        <v>0</v>
      </c>
      <c r="EF37" s="154">
        <f ca="1">IF($K37&lt;&gt;1,IF(ISNUMBER(INDEX(Import.PLE,$K37,EF$16)),IF(INDEX(Import.PLE,$K37,EF$16)&lt;=mediçao,CF37,0),0),PLE!$AA$28*CF37)</f>
        <v>0</v>
      </c>
      <c r="EG37" s="154">
        <f ca="1">IF($K37&lt;&gt;1,IF(ISNUMBER(INDEX(Import.PLE,$K37,EG$16)),IF(INDEX(Import.PLE,$K37,EG$16)&lt;=mediçao,CG37,0),0),PLE!$AA$28*CG37)</f>
        <v>0</v>
      </c>
      <c r="EH37" s="154">
        <f ca="1">IF($K37&lt;&gt;1,IF(ISNUMBER(INDEX(Import.PLE,$K37,EH$16)),IF(INDEX(Import.PLE,$K37,EH$16)&lt;=mediçao,CH37,0),0),PLE!$AA$28*CH37)</f>
        <v>0</v>
      </c>
      <c r="EI37" s="154">
        <f ca="1">IF($K37&lt;&gt;1,IF(ISNUMBER(INDEX(Import.PLE,$K37,EI$16)),IF(INDEX(Import.PLE,$K37,EI$16)&lt;=mediçao,CI37,0),0),PLE!$AA$28*CI37)</f>
        <v>0</v>
      </c>
      <c r="EJ37" s="154">
        <f ca="1">IF($K37&lt;&gt;1,IF(ISNUMBER(INDEX(Import.PLE,$K37,EJ$16)),IF(INDEX(Import.PLE,$K37,EJ$16)&lt;=mediçao,CJ37,0),0),PLE!$AA$28*CJ37)</f>
        <v>0</v>
      </c>
      <c r="EK37" s="154">
        <f ca="1">IF($K37&lt;&gt;1,IF(ISNUMBER(INDEX(Import.PLE,$K37,EK$16)),IF(INDEX(Import.PLE,$K37,EK$16)&lt;=mediçao,CK37,0),0),PLE!$AA$28*CK37)</f>
        <v>0</v>
      </c>
      <c r="EL37" s="154">
        <f ca="1">IF($K37&lt;&gt;1,IF(ISNUMBER(INDEX(Import.PLE,$K37,EL$16)),IF(INDEX(Import.PLE,$K37,EL$16)&lt;=mediçao,CL37,0),0),PLE!$AA$28*CL37)</f>
        <v>0</v>
      </c>
      <c r="EM37" s="154">
        <f ca="1">IF($K37&lt;&gt;1,IF(ISNUMBER(INDEX(Import.PLE,$K37,EM$16)),IF(INDEX(Import.PLE,$K37,EM$16)&lt;=mediçao,CM37,0),0),PLE!$AA$28*CM37)</f>
        <v>0</v>
      </c>
      <c r="EN37" s="154">
        <f ca="1">IF($K37&lt;&gt;1,IF(ISNUMBER(INDEX(Import.PLE,$K37,EN$16)),IF(INDEX(Import.PLE,$K37,EN$16)&lt;=mediçao,CN37,0),0),PLE!$AA$28*CN37)</f>
        <v>0</v>
      </c>
      <c r="EO37" s="154">
        <f ca="1">IF($K37&lt;&gt;1,IF(ISNUMBER(INDEX(Import.PLE,$K37,EO$16)),IF(INDEX(Import.PLE,$K37,EO$16)&lt;=mediçao,CO37,0),0),PLE!$AA$28*CO37)</f>
        <v>0</v>
      </c>
      <c r="EP37" s="154">
        <f ca="1">IF($K37&lt;&gt;1,IF(ISNUMBER(INDEX(Import.PLE,$K37,EP$16)),IF(INDEX(Import.PLE,$K37,EP$16)&lt;=mediçao,CP37,0),0),PLE!$AA$28*CP37)</f>
        <v>0</v>
      </c>
      <c r="EQ37" s="154">
        <f ca="1">IF($K37&lt;&gt;1,IF(ISNUMBER(INDEX(Import.PLE,$K37,EQ$16)),IF(INDEX(Import.PLE,$K37,EQ$16)&lt;=mediçao,CQ37,0),0),PLE!$AA$28*CQ37)</f>
        <v>0</v>
      </c>
      <c r="ER37" s="154">
        <f ca="1">IF($K37&lt;&gt;1,IF(ISNUMBER(INDEX(Import.PLE,$K37,ER$16)),IF(INDEX(Import.PLE,$K37,ER$16)&lt;=mediçao,CR37,0),0),PLE!$AA$28*CR37)</f>
        <v>0</v>
      </c>
      <c r="ES37" s="154">
        <f ca="1">IF($K37&lt;&gt;1,IF(ISNUMBER(INDEX(Import.PLE,$K37,ES$16)),IF(INDEX(Import.PLE,$K37,ES$16)&lt;=mediçao,CS37,0),0),PLE!$AA$28*CS37)</f>
        <v>0</v>
      </c>
      <c r="ET37" s="154">
        <f ca="1">IF($K37&lt;&gt;1,IF(ISNUMBER(INDEX(Import.PLE,$K37,ET$16)),IF(INDEX(Import.PLE,$K37,ET$16)&lt;=mediçao,CT37,0),0),PLE!$AA$28*CT37)</f>
        <v>0</v>
      </c>
      <c r="EU37" s="154">
        <f ca="1">IF($K37&lt;&gt;1,IF(ISNUMBER(INDEX(Import.PLE,$K37,EU$16)),IF(INDEX(Import.PLE,$K37,EU$16)&lt;=mediçao,CU37,0),0),PLE!$AA$28*CU37)</f>
        <v>0</v>
      </c>
      <c r="EV37" s="154">
        <f ca="1">IF($K37&lt;&gt;1,IF(ISNUMBER(INDEX(Import.PLE,$K37,EV$16)),IF(INDEX(Import.PLE,$K37,EV$16)&lt;=mediçao,CV37,0),0),PLE!$AA$28*CV37)</f>
        <v>0</v>
      </c>
      <c r="EW37" s="154">
        <f ca="1">IF($K37&lt;&gt;1,IF(ISNUMBER(INDEX(Import.PLE,$K37,EW$16)),IF(INDEX(Import.PLE,$K37,EW$16)&lt;=mediçao,CW37,0),0),PLE!$AA$28*CW37)</f>
        <v>0</v>
      </c>
      <c r="EX37" s="154">
        <f ca="1">IF($K37&lt;&gt;1,IF(ISNUMBER(INDEX(Import.PLE,$K37,EX$16)),IF(INDEX(Import.PLE,$K37,EX$16)&lt;=mediçao,CX37,0),0),PLE!$AA$28*CX37)</f>
        <v>0</v>
      </c>
      <c r="EY37" s="154">
        <f ca="1">IF($K37&lt;&gt;1,IF(ISNUMBER(INDEX(Import.PLE,$K37,EY$16)),IF(INDEX(Import.PLE,$K37,EY$16)&lt;=mediçao,CY37,0),0),PLE!$AA$28*CY37)</f>
        <v>0</v>
      </c>
      <c r="EZ37" s="154">
        <f ca="1">IF($K37&lt;&gt;1,IF(ISNUMBER(INDEX(Import.PLE,$K37,EZ$16)),IF(INDEX(Import.PLE,$K37,EZ$16)&lt;=mediçao,CZ37,0),0),PLE!$AA$28*CZ37)</f>
        <v>0</v>
      </c>
      <c r="FA37" s="154">
        <f ca="1">IF($K37&lt;&gt;1,IF(ISNUMBER(INDEX(Import.PLE,$K37,FA$16)),IF(INDEX(Import.PLE,$K37,FA$16)&lt;=mediçao,DA37,0),0),PLE!$AA$28*DA37)</f>
        <v>0</v>
      </c>
      <c r="FB37" s="154">
        <f ca="1">IF($K37&lt;&gt;1,IF(ISNUMBER(INDEX(Import.PLE,$K37,FB$16)),IF(INDEX(Import.PLE,$K37,FB$16)&lt;=mediçao,DB37,0),0),PLE!$AA$28*DB37)</f>
        <v>0</v>
      </c>
      <c r="FC37" s="154">
        <f ca="1">IF($K37&lt;&gt;1,IF(ISNUMBER(INDEX(Import.PLE,$K37,FC$16)),IF(INDEX(Import.PLE,$K37,FC$16)&lt;=mediçao,DC37,0),0),PLE!$AA$28*DC37)</f>
        <v>0</v>
      </c>
      <c r="FD37" s="154">
        <f ca="1">IF($K37&lt;&gt;1,IF(ISNUMBER(INDEX(Import.PLE,$K37,FD$16)),IF(INDEX(Import.PLE,$K37,FD$16)&lt;=mediçao,DD37,0),0),PLE!$AA$28*DD37)</f>
        <v>0</v>
      </c>
      <c r="FE37" s="154">
        <f ca="1">IF($K37&lt;&gt;1,IF(ISNUMBER(INDEX(Import.PLE,$K37,FE$16)),IF(INDEX(Import.PLE,$K37,FE$16)&lt;=mediçao,DE37,0),0),PLE!$AA$28*DE37)</f>
        <v>0</v>
      </c>
      <c r="FF37" s="154">
        <f ca="1">IF($K37&lt;&gt;1,IF(ISNUMBER(INDEX(Import.PLE,$K37,FF$16)),IF(INDEX(Import.PLE,$K37,FF$16)&lt;=mediçao,DF37,0),0),PLE!$AA$28*DF37)</f>
        <v>0</v>
      </c>
      <c r="FG37" s="154">
        <f ca="1">IF($K37&lt;&gt;1,IF(ISNUMBER(INDEX(Import.PLE,$K37,FG$16)),IF(INDEX(Import.PLE,$K37,FG$16)&lt;=mediçao,DG37,0),0),PLE!$AA$28*DG37)</f>
        <v>0</v>
      </c>
      <c r="FH37" s="154">
        <f ca="1">IF($K37&lt;&gt;1,IF(ISNUMBER(INDEX(Import.PLE,$K37,FH$16)),IF(INDEX(Import.PLE,$K37,FH$16)&lt;=mediçao,DH37,0),0),PLE!$AA$28*DH37)</f>
        <v>0</v>
      </c>
      <c r="FI37" s="154">
        <f ca="1">IF($K37&lt;&gt;1,IF(ISNUMBER(INDEX(Import.PLE,$K37,FI$16)),IF(INDEX(Import.PLE,$K37,FI$16)&lt;=mediçao,DI37,0),0),PLE!$AA$28*DI37)</f>
        <v>0</v>
      </c>
      <c r="FJ37" s="154">
        <f ca="1">IF($K37&lt;&gt;1,IF(ISNUMBER(INDEX(Import.PLE,$K37,FJ$16)),IF(INDEX(Import.PLE,$K37,FJ$16)&lt;=mediçao,DJ37,0),0),PLE!$AA$28*DJ37)</f>
        <v>0</v>
      </c>
    </row>
    <row r="38" spans="2:166" s="113" customFormat="1" ht="33.75" x14ac:dyDescent="0.25">
      <c r="B38" s="153">
        <f t="shared" ca="1" si="3"/>
        <v>21</v>
      </c>
      <c r="C38" s="108" t="str">
        <f t="shared" si="59"/>
        <v>Serviço</v>
      </c>
      <c r="D38" s="177" t="s">
        <v>208</v>
      </c>
      <c r="E38" s="178" t="s">
        <v>212</v>
      </c>
      <c r="F38" s="176" t="s">
        <v>190</v>
      </c>
      <c r="G38" s="214">
        <f t="shared" si="60"/>
        <v>53703.607000000004</v>
      </c>
      <c r="H38" s="215">
        <f t="shared" si="61"/>
        <v>1.549999984172385</v>
      </c>
      <c r="I38" s="216">
        <v>83240.59</v>
      </c>
      <c r="J38" s="111"/>
      <c r="K38" s="209">
        <f ca="1">DADOS!A40</f>
        <v>7</v>
      </c>
      <c r="L38" s="208" t="str">
        <f ca="1">activatedados.form2</f>
        <v>7-TRANSPORTE DE MATERIAIS DE PAVIMENTAÇÃO</v>
      </c>
      <c r="M38" s="112"/>
      <c r="N38" s="221"/>
      <c r="O38" s="221">
        <v>53703.607000000004</v>
      </c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M38" s="154">
        <f t="shared" ca="1" si="62"/>
        <v>0</v>
      </c>
      <c r="BN38" s="154">
        <f t="shared" ca="1" si="63"/>
        <v>83240.59</v>
      </c>
      <c r="BO38" s="154">
        <f t="shared" ca="1" si="64"/>
        <v>0</v>
      </c>
      <c r="BP38" s="154">
        <f t="shared" ca="1" si="65"/>
        <v>0</v>
      </c>
      <c r="BQ38" s="154">
        <f t="shared" si="66"/>
        <v>0</v>
      </c>
      <c r="BR38" s="154">
        <f t="shared" si="67"/>
        <v>0</v>
      </c>
      <c r="BS38" s="154">
        <f t="shared" si="68"/>
        <v>0</v>
      </c>
      <c r="BT38" s="154">
        <f t="shared" si="69"/>
        <v>0</v>
      </c>
      <c r="BU38" s="154">
        <f t="shared" si="70"/>
        <v>0</v>
      </c>
      <c r="BV38" s="154">
        <f t="shared" si="71"/>
        <v>0</v>
      </c>
      <c r="BW38" s="154">
        <f t="shared" si="72"/>
        <v>0</v>
      </c>
      <c r="BX38" s="154">
        <f t="shared" si="73"/>
        <v>0</v>
      </c>
      <c r="BY38" s="154">
        <f t="shared" si="74"/>
        <v>0</v>
      </c>
      <c r="BZ38" s="154">
        <f t="shared" si="75"/>
        <v>0</v>
      </c>
      <c r="CA38" s="154">
        <f t="shared" si="76"/>
        <v>0</v>
      </c>
      <c r="CB38" s="154">
        <f t="shared" si="77"/>
        <v>0</v>
      </c>
      <c r="CC38" s="154">
        <f t="shared" si="78"/>
        <v>0</v>
      </c>
      <c r="CD38" s="154">
        <f t="shared" si="79"/>
        <v>0</v>
      </c>
      <c r="CE38" s="154">
        <f t="shared" si="80"/>
        <v>0</v>
      </c>
      <c r="CF38" s="154">
        <f t="shared" si="81"/>
        <v>0</v>
      </c>
      <c r="CG38" s="154">
        <f t="shared" si="82"/>
        <v>0</v>
      </c>
      <c r="CH38" s="154">
        <f t="shared" si="83"/>
        <v>0</v>
      </c>
      <c r="CI38" s="154">
        <f t="shared" si="84"/>
        <v>0</v>
      </c>
      <c r="CJ38" s="154">
        <f t="shared" si="85"/>
        <v>0</v>
      </c>
      <c r="CK38" s="154">
        <f t="shared" si="86"/>
        <v>0</v>
      </c>
      <c r="CL38" s="154">
        <f t="shared" si="87"/>
        <v>0</v>
      </c>
      <c r="CM38" s="154">
        <f t="shared" si="88"/>
        <v>0</v>
      </c>
      <c r="CN38" s="154">
        <f t="shared" si="89"/>
        <v>0</v>
      </c>
      <c r="CO38" s="154">
        <f t="shared" si="90"/>
        <v>0</v>
      </c>
      <c r="CP38" s="154">
        <f t="shared" si="91"/>
        <v>0</v>
      </c>
      <c r="CQ38" s="154">
        <f t="shared" si="92"/>
        <v>0</v>
      </c>
      <c r="CR38" s="154">
        <f t="shared" si="93"/>
        <v>0</v>
      </c>
      <c r="CS38" s="154">
        <f t="shared" si="94"/>
        <v>0</v>
      </c>
      <c r="CT38" s="154">
        <f t="shared" si="95"/>
        <v>0</v>
      </c>
      <c r="CU38" s="154">
        <f t="shared" si="96"/>
        <v>0</v>
      </c>
      <c r="CV38" s="154">
        <f t="shared" si="97"/>
        <v>0</v>
      </c>
      <c r="CW38" s="154">
        <f t="shared" si="98"/>
        <v>0</v>
      </c>
      <c r="CX38" s="154">
        <f t="shared" si="99"/>
        <v>0</v>
      </c>
      <c r="CY38" s="154">
        <f t="shared" si="100"/>
        <v>0</v>
      </c>
      <c r="CZ38" s="154">
        <f t="shared" si="101"/>
        <v>0</v>
      </c>
      <c r="DA38" s="154">
        <f t="shared" si="102"/>
        <v>0</v>
      </c>
      <c r="DB38" s="154">
        <f t="shared" si="103"/>
        <v>0</v>
      </c>
      <c r="DC38" s="154">
        <f t="shared" si="104"/>
        <v>0</v>
      </c>
      <c r="DD38" s="154">
        <f t="shared" si="105"/>
        <v>0</v>
      </c>
      <c r="DE38" s="154">
        <f t="shared" si="106"/>
        <v>0</v>
      </c>
      <c r="DF38" s="154">
        <f t="shared" si="107"/>
        <v>0</v>
      </c>
      <c r="DG38" s="154">
        <f t="shared" si="108"/>
        <v>0</v>
      </c>
      <c r="DH38" s="154">
        <f t="shared" si="109"/>
        <v>0</v>
      </c>
      <c r="DI38" s="154">
        <f t="shared" si="110"/>
        <v>0</v>
      </c>
      <c r="DJ38" s="154">
        <f t="shared" si="111"/>
        <v>0</v>
      </c>
      <c r="DK38" s="162" t="str">
        <f t="shared" si="112"/>
        <v>7</v>
      </c>
      <c r="DL38" s="162">
        <f t="shared" ca="1" si="113"/>
        <v>0</v>
      </c>
      <c r="DM38" s="154">
        <f ca="1">IF($K38&lt;&gt;1,IF(ISNUMBER(INDEX(Import.PLE,$K38,DM$16)),IF(INDEX(Import.PLE,$K38,DM$16)&lt;=mediçao,BM38,0),0),PLE!$AA$28*BM38)</f>
        <v>0</v>
      </c>
      <c r="DN38" s="154">
        <f ca="1">IF($K38&lt;&gt;1,IF(ISNUMBER(INDEX(Import.PLE,$K38,DN$16)),IF(INDEX(Import.PLE,$K38,DN$16)&lt;=mediçao,BN38,0),0),PLE!$AA$28*BN38)</f>
        <v>0</v>
      </c>
      <c r="DO38" s="154">
        <f ca="1">IF($K38&lt;&gt;1,IF(ISNUMBER(INDEX(Import.PLE,$K38,DO$16)),IF(INDEX(Import.PLE,$K38,DO$16)&lt;=mediçao,BO38,0),0),PLE!$AA$28*BO38)</f>
        <v>0</v>
      </c>
      <c r="DP38" s="154">
        <f ca="1">IF($K38&lt;&gt;1,IF(ISNUMBER(INDEX(Import.PLE,$K38,DP$16)),IF(INDEX(Import.PLE,$K38,DP$16)&lt;=mediçao,BP38,0),0),PLE!$AA$28*BP38)</f>
        <v>0</v>
      </c>
      <c r="DQ38" s="154">
        <f ca="1">IF($K38&lt;&gt;1,IF(ISNUMBER(INDEX(Import.PLE,$K38,DQ$16)),IF(INDEX(Import.PLE,$K38,DQ$16)&lt;=mediçao,BQ38,0),0),PLE!$AA$28*BQ38)</f>
        <v>0</v>
      </c>
      <c r="DR38" s="154">
        <f ca="1">IF($K38&lt;&gt;1,IF(ISNUMBER(INDEX(Import.PLE,$K38,DR$16)),IF(INDEX(Import.PLE,$K38,DR$16)&lt;=mediçao,BR38,0),0),PLE!$AA$28*BR38)</f>
        <v>0</v>
      </c>
      <c r="DS38" s="154">
        <f ca="1">IF($K38&lt;&gt;1,IF(ISNUMBER(INDEX(Import.PLE,$K38,DS$16)),IF(INDEX(Import.PLE,$K38,DS$16)&lt;=mediçao,BS38,0),0),PLE!$AA$28*BS38)</f>
        <v>0</v>
      </c>
      <c r="DT38" s="154">
        <f ca="1">IF($K38&lt;&gt;1,IF(ISNUMBER(INDEX(Import.PLE,$K38,DT$16)),IF(INDEX(Import.PLE,$K38,DT$16)&lt;=mediçao,BT38,0),0),PLE!$AA$28*BT38)</f>
        <v>0</v>
      </c>
      <c r="DU38" s="154">
        <f ca="1">IF($K38&lt;&gt;1,IF(ISNUMBER(INDEX(Import.PLE,$K38,DU$16)),IF(INDEX(Import.PLE,$K38,DU$16)&lt;=mediçao,BU38,0),0),PLE!$AA$28*BU38)</f>
        <v>0</v>
      </c>
      <c r="DV38" s="154">
        <f ca="1">IF($K38&lt;&gt;1,IF(ISNUMBER(INDEX(Import.PLE,$K38,DV$16)),IF(INDEX(Import.PLE,$K38,DV$16)&lt;=mediçao,BV38,0),0),PLE!$AA$28*BV38)</f>
        <v>0</v>
      </c>
      <c r="DW38" s="154">
        <f ca="1">IF($K38&lt;&gt;1,IF(ISNUMBER(INDEX(Import.PLE,$K38,DW$16)),IF(INDEX(Import.PLE,$K38,DW$16)&lt;=mediçao,BW38,0),0),PLE!$AA$28*BW38)</f>
        <v>0</v>
      </c>
      <c r="DX38" s="154">
        <f ca="1">IF($K38&lt;&gt;1,IF(ISNUMBER(INDEX(Import.PLE,$K38,DX$16)),IF(INDEX(Import.PLE,$K38,DX$16)&lt;=mediçao,BX38,0),0),PLE!$AA$28*BX38)</f>
        <v>0</v>
      </c>
      <c r="DY38" s="154">
        <f ca="1">IF($K38&lt;&gt;1,IF(ISNUMBER(INDEX(Import.PLE,$K38,DY$16)),IF(INDEX(Import.PLE,$K38,DY$16)&lt;=mediçao,BY38,0),0),PLE!$AA$28*BY38)</f>
        <v>0</v>
      </c>
      <c r="DZ38" s="154">
        <f ca="1">IF($K38&lt;&gt;1,IF(ISNUMBER(INDEX(Import.PLE,$K38,DZ$16)),IF(INDEX(Import.PLE,$K38,DZ$16)&lt;=mediçao,BZ38,0),0),PLE!$AA$28*BZ38)</f>
        <v>0</v>
      </c>
      <c r="EA38" s="154">
        <f ca="1">IF($K38&lt;&gt;1,IF(ISNUMBER(INDEX(Import.PLE,$K38,EA$16)),IF(INDEX(Import.PLE,$K38,EA$16)&lt;=mediçao,CA38,0),0),PLE!$AA$28*CA38)</f>
        <v>0</v>
      </c>
      <c r="EB38" s="154">
        <f ca="1">IF($K38&lt;&gt;1,IF(ISNUMBER(INDEX(Import.PLE,$K38,EB$16)),IF(INDEX(Import.PLE,$K38,EB$16)&lt;=mediçao,CB38,0),0),PLE!$AA$28*CB38)</f>
        <v>0</v>
      </c>
      <c r="EC38" s="154">
        <f ca="1">IF($K38&lt;&gt;1,IF(ISNUMBER(INDEX(Import.PLE,$K38,EC$16)),IF(INDEX(Import.PLE,$K38,EC$16)&lt;=mediçao,CC38,0),0),PLE!$AA$28*CC38)</f>
        <v>0</v>
      </c>
      <c r="ED38" s="154">
        <f ca="1">IF($K38&lt;&gt;1,IF(ISNUMBER(INDEX(Import.PLE,$K38,ED$16)),IF(INDEX(Import.PLE,$K38,ED$16)&lt;=mediçao,CD38,0),0),PLE!$AA$28*CD38)</f>
        <v>0</v>
      </c>
      <c r="EE38" s="154">
        <f ca="1">IF($K38&lt;&gt;1,IF(ISNUMBER(INDEX(Import.PLE,$K38,EE$16)),IF(INDEX(Import.PLE,$K38,EE$16)&lt;=mediçao,CE38,0),0),PLE!$AA$28*CE38)</f>
        <v>0</v>
      </c>
      <c r="EF38" s="154">
        <f ca="1">IF($K38&lt;&gt;1,IF(ISNUMBER(INDEX(Import.PLE,$K38,EF$16)),IF(INDEX(Import.PLE,$K38,EF$16)&lt;=mediçao,CF38,0),0),PLE!$AA$28*CF38)</f>
        <v>0</v>
      </c>
      <c r="EG38" s="154">
        <f ca="1">IF($K38&lt;&gt;1,IF(ISNUMBER(INDEX(Import.PLE,$K38,EG$16)),IF(INDEX(Import.PLE,$K38,EG$16)&lt;=mediçao,CG38,0),0),PLE!$AA$28*CG38)</f>
        <v>0</v>
      </c>
      <c r="EH38" s="154">
        <f ca="1">IF($K38&lt;&gt;1,IF(ISNUMBER(INDEX(Import.PLE,$K38,EH$16)),IF(INDEX(Import.PLE,$K38,EH$16)&lt;=mediçao,CH38,0),0),PLE!$AA$28*CH38)</f>
        <v>0</v>
      </c>
      <c r="EI38" s="154">
        <f ca="1">IF($K38&lt;&gt;1,IF(ISNUMBER(INDEX(Import.PLE,$K38,EI$16)),IF(INDEX(Import.PLE,$K38,EI$16)&lt;=mediçao,CI38,0),0),PLE!$AA$28*CI38)</f>
        <v>0</v>
      </c>
      <c r="EJ38" s="154">
        <f ca="1">IF($K38&lt;&gt;1,IF(ISNUMBER(INDEX(Import.PLE,$K38,EJ$16)),IF(INDEX(Import.PLE,$K38,EJ$16)&lt;=mediçao,CJ38,0),0),PLE!$AA$28*CJ38)</f>
        <v>0</v>
      </c>
      <c r="EK38" s="154">
        <f ca="1">IF($K38&lt;&gt;1,IF(ISNUMBER(INDEX(Import.PLE,$K38,EK$16)),IF(INDEX(Import.PLE,$K38,EK$16)&lt;=mediçao,CK38,0),0),PLE!$AA$28*CK38)</f>
        <v>0</v>
      </c>
      <c r="EL38" s="154">
        <f ca="1">IF($K38&lt;&gt;1,IF(ISNUMBER(INDEX(Import.PLE,$K38,EL$16)),IF(INDEX(Import.PLE,$K38,EL$16)&lt;=mediçao,CL38,0),0),PLE!$AA$28*CL38)</f>
        <v>0</v>
      </c>
      <c r="EM38" s="154">
        <f ca="1">IF($K38&lt;&gt;1,IF(ISNUMBER(INDEX(Import.PLE,$K38,EM$16)),IF(INDEX(Import.PLE,$K38,EM$16)&lt;=mediçao,CM38,0),0),PLE!$AA$28*CM38)</f>
        <v>0</v>
      </c>
      <c r="EN38" s="154">
        <f ca="1">IF($K38&lt;&gt;1,IF(ISNUMBER(INDEX(Import.PLE,$K38,EN$16)),IF(INDEX(Import.PLE,$K38,EN$16)&lt;=mediçao,CN38,0),0),PLE!$AA$28*CN38)</f>
        <v>0</v>
      </c>
      <c r="EO38" s="154">
        <f ca="1">IF($K38&lt;&gt;1,IF(ISNUMBER(INDEX(Import.PLE,$K38,EO$16)),IF(INDEX(Import.PLE,$K38,EO$16)&lt;=mediçao,CO38,0),0),PLE!$AA$28*CO38)</f>
        <v>0</v>
      </c>
      <c r="EP38" s="154">
        <f ca="1">IF($K38&lt;&gt;1,IF(ISNUMBER(INDEX(Import.PLE,$K38,EP$16)),IF(INDEX(Import.PLE,$K38,EP$16)&lt;=mediçao,CP38,0),0),PLE!$AA$28*CP38)</f>
        <v>0</v>
      </c>
      <c r="EQ38" s="154">
        <f ca="1">IF($K38&lt;&gt;1,IF(ISNUMBER(INDEX(Import.PLE,$K38,EQ$16)),IF(INDEX(Import.PLE,$K38,EQ$16)&lt;=mediçao,CQ38,0),0),PLE!$AA$28*CQ38)</f>
        <v>0</v>
      </c>
      <c r="ER38" s="154">
        <f ca="1">IF($K38&lt;&gt;1,IF(ISNUMBER(INDEX(Import.PLE,$K38,ER$16)),IF(INDEX(Import.PLE,$K38,ER$16)&lt;=mediçao,CR38,0),0),PLE!$AA$28*CR38)</f>
        <v>0</v>
      </c>
      <c r="ES38" s="154">
        <f ca="1">IF($K38&lt;&gt;1,IF(ISNUMBER(INDEX(Import.PLE,$K38,ES$16)),IF(INDEX(Import.PLE,$K38,ES$16)&lt;=mediçao,CS38,0),0),PLE!$AA$28*CS38)</f>
        <v>0</v>
      </c>
      <c r="ET38" s="154">
        <f ca="1">IF($K38&lt;&gt;1,IF(ISNUMBER(INDEX(Import.PLE,$K38,ET$16)),IF(INDEX(Import.PLE,$K38,ET$16)&lt;=mediçao,CT38,0),0),PLE!$AA$28*CT38)</f>
        <v>0</v>
      </c>
      <c r="EU38" s="154">
        <f ca="1">IF($K38&lt;&gt;1,IF(ISNUMBER(INDEX(Import.PLE,$K38,EU$16)),IF(INDEX(Import.PLE,$K38,EU$16)&lt;=mediçao,CU38,0),0),PLE!$AA$28*CU38)</f>
        <v>0</v>
      </c>
      <c r="EV38" s="154">
        <f ca="1">IF($K38&lt;&gt;1,IF(ISNUMBER(INDEX(Import.PLE,$K38,EV$16)),IF(INDEX(Import.PLE,$K38,EV$16)&lt;=mediçao,CV38,0),0),PLE!$AA$28*CV38)</f>
        <v>0</v>
      </c>
      <c r="EW38" s="154">
        <f ca="1">IF($K38&lt;&gt;1,IF(ISNUMBER(INDEX(Import.PLE,$K38,EW$16)),IF(INDEX(Import.PLE,$K38,EW$16)&lt;=mediçao,CW38,0),0),PLE!$AA$28*CW38)</f>
        <v>0</v>
      </c>
      <c r="EX38" s="154">
        <f ca="1">IF($K38&lt;&gt;1,IF(ISNUMBER(INDEX(Import.PLE,$K38,EX$16)),IF(INDEX(Import.PLE,$K38,EX$16)&lt;=mediçao,CX38,0),0),PLE!$AA$28*CX38)</f>
        <v>0</v>
      </c>
      <c r="EY38" s="154">
        <f ca="1">IF($K38&lt;&gt;1,IF(ISNUMBER(INDEX(Import.PLE,$K38,EY$16)),IF(INDEX(Import.PLE,$K38,EY$16)&lt;=mediçao,CY38,0),0),PLE!$AA$28*CY38)</f>
        <v>0</v>
      </c>
      <c r="EZ38" s="154">
        <f ca="1">IF($K38&lt;&gt;1,IF(ISNUMBER(INDEX(Import.PLE,$K38,EZ$16)),IF(INDEX(Import.PLE,$K38,EZ$16)&lt;=mediçao,CZ38,0),0),PLE!$AA$28*CZ38)</f>
        <v>0</v>
      </c>
      <c r="FA38" s="154">
        <f ca="1">IF($K38&lt;&gt;1,IF(ISNUMBER(INDEX(Import.PLE,$K38,FA$16)),IF(INDEX(Import.PLE,$K38,FA$16)&lt;=mediçao,DA38,0),0),PLE!$AA$28*DA38)</f>
        <v>0</v>
      </c>
      <c r="FB38" s="154">
        <f ca="1">IF($K38&lt;&gt;1,IF(ISNUMBER(INDEX(Import.PLE,$K38,FB$16)),IF(INDEX(Import.PLE,$K38,FB$16)&lt;=mediçao,DB38,0),0),PLE!$AA$28*DB38)</f>
        <v>0</v>
      </c>
      <c r="FC38" s="154">
        <f ca="1">IF($K38&lt;&gt;1,IF(ISNUMBER(INDEX(Import.PLE,$K38,FC$16)),IF(INDEX(Import.PLE,$K38,FC$16)&lt;=mediçao,DC38,0),0),PLE!$AA$28*DC38)</f>
        <v>0</v>
      </c>
      <c r="FD38" s="154">
        <f ca="1">IF($K38&lt;&gt;1,IF(ISNUMBER(INDEX(Import.PLE,$K38,FD$16)),IF(INDEX(Import.PLE,$K38,FD$16)&lt;=mediçao,DD38,0),0),PLE!$AA$28*DD38)</f>
        <v>0</v>
      </c>
      <c r="FE38" s="154">
        <f ca="1">IF($K38&lt;&gt;1,IF(ISNUMBER(INDEX(Import.PLE,$K38,FE$16)),IF(INDEX(Import.PLE,$K38,FE$16)&lt;=mediçao,DE38,0),0),PLE!$AA$28*DE38)</f>
        <v>0</v>
      </c>
      <c r="FF38" s="154">
        <f ca="1">IF($K38&lt;&gt;1,IF(ISNUMBER(INDEX(Import.PLE,$K38,FF$16)),IF(INDEX(Import.PLE,$K38,FF$16)&lt;=mediçao,DF38,0),0),PLE!$AA$28*DF38)</f>
        <v>0</v>
      </c>
      <c r="FG38" s="154">
        <f ca="1">IF($K38&lt;&gt;1,IF(ISNUMBER(INDEX(Import.PLE,$K38,FG$16)),IF(INDEX(Import.PLE,$K38,FG$16)&lt;=mediçao,DG38,0),0),PLE!$AA$28*DG38)</f>
        <v>0</v>
      </c>
      <c r="FH38" s="154">
        <f ca="1">IF($K38&lt;&gt;1,IF(ISNUMBER(INDEX(Import.PLE,$K38,FH$16)),IF(INDEX(Import.PLE,$K38,FH$16)&lt;=mediçao,DH38,0),0),PLE!$AA$28*DH38)</f>
        <v>0</v>
      </c>
      <c r="FI38" s="154">
        <f ca="1">IF($K38&lt;&gt;1,IF(ISNUMBER(INDEX(Import.PLE,$K38,FI$16)),IF(INDEX(Import.PLE,$K38,FI$16)&lt;=mediçao,DI38,0),0),PLE!$AA$28*DI38)</f>
        <v>0</v>
      </c>
      <c r="FJ38" s="154">
        <f ca="1">IF($K38&lt;&gt;1,IF(ISNUMBER(INDEX(Import.PLE,$K38,FJ$16)),IF(INDEX(Import.PLE,$K38,FJ$16)&lt;=mediçao,DJ38,0),0),PLE!$AA$28*DJ38)</f>
        <v>0</v>
      </c>
    </row>
    <row r="39" spans="2:166" s="113" customFormat="1" ht="33.75" x14ac:dyDescent="0.25">
      <c r="B39" s="153">
        <f t="shared" ca="1" si="3"/>
        <v>22</v>
      </c>
      <c r="C39" s="108" t="str">
        <f t="shared" si="59"/>
        <v>Serviço</v>
      </c>
      <c r="D39" s="177" t="s">
        <v>209</v>
      </c>
      <c r="E39" s="178" t="s">
        <v>213</v>
      </c>
      <c r="F39" s="176" t="s">
        <v>190</v>
      </c>
      <c r="G39" s="214">
        <f t="shared" si="60"/>
        <v>19836.851999999999</v>
      </c>
      <c r="H39" s="215">
        <f t="shared" si="61"/>
        <v>1.0099999737861634</v>
      </c>
      <c r="I39" s="216">
        <v>20035.22</v>
      </c>
      <c r="J39" s="111"/>
      <c r="K39" s="209">
        <f ca="1">DADOS!A40</f>
        <v>7</v>
      </c>
      <c r="L39" s="208" t="str">
        <f ca="1">activatedados.form2</f>
        <v>7-TRANSPORTE DE MATERIAIS DE PAVIMENTAÇÃO</v>
      </c>
      <c r="M39" s="112"/>
      <c r="N39" s="221"/>
      <c r="O39" s="221">
        <v>19836.851999999999</v>
      </c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21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M39" s="154">
        <f t="shared" ca="1" si="62"/>
        <v>0</v>
      </c>
      <c r="BN39" s="154">
        <f t="shared" ca="1" si="63"/>
        <v>20035.22</v>
      </c>
      <c r="BO39" s="154">
        <f t="shared" ca="1" si="64"/>
        <v>0</v>
      </c>
      <c r="BP39" s="154">
        <f t="shared" ca="1" si="65"/>
        <v>0</v>
      </c>
      <c r="BQ39" s="154">
        <f t="shared" si="66"/>
        <v>0</v>
      </c>
      <c r="BR39" s="154">
        <f t="shared" si="67"/>
        <v>0</v>
      </c>
      <c r="BS39" s="154">
        <f t="shared" si="68"/>
        <v>0</v>
      </c>
      <c r="BT39" s="154">
        <f t="shared" si="69"/>
        <v>0</v>
      </c>
      <c r="BU39" s="154">
        <f t="shared" si="70"/>
        <v>0</v>
      </c>
      <c r="BV39" s="154">
        <f t="shared" si="71"/>
        <v>0</v>
      </c>
      <c r="BW39" s="154">
        <f t="shared" si="72"/>
        <v>0</v>
      </c>
      <c r="BX39" s="154">
        <f t="shared" si="73"/>
        <v>0</v>
      </c>
      <c r="BY39" s="154">
        <f t="shared" si="74"/>
        <v>0</v>
      </c>
      <c r="BZ39" s="154">
        <f t="shared" si="75"/>
        <v>0</v>
      </c>
      <c r="CA39" s="154">
        <f t="shared" si="76"/>
        <v>0</v>
      </c>
      <c r="CB39" s="154">
        <f t="shared" si="77"/>
        <v>0</v>
      </c>
      <c r="CC39" s="154">
        <f t="shared" si="78"/>
        <v>0</v>
      </c>
      <c r="CD39" s="154">
        <f t="shared" si="79"/>
        <v>0</v>
      </c>
      <c r="CE39" s="154">
        <f t="shared" si="80"/>
        <v>0</v>
      </c>
      <c r="CF39" s="154">
        <f t="shared" si="81"/>
        <v>0</v>
      </c>
      <c r="CG39" s="154">
        <f t="shared" si="82"/>
        <v>0</v>
      </c>
      <c r="CH39" s="154">
        <f t="shared" si="83"/>
        <v>0</v>
      </c>
      <c r="CI39" s="154">
        <f t="shared" si="84"/>
        <v>0</v>
      </c>
      <c r="CJ39" s="154">
        <f t="shared" si="85"/>
        <v>0</v>
      </c>
      <c r="CK39" s="154">
        <f t="shared" si="86"/>
        <v>0</v>
      </c>
      <c r="CL39" s="154">
        <f t="shared" si="87"/>
        <v>0</v>
      </c>
      <c r="CM39" s="154">
        <f t="shared" si="88"/>
        <v>0</v>
      </c>
      <c r="CN39" s="154">
        <f t="shared" si="89"/>
        <v>0</v>
      </c>
      <c r="CO39" s="154">
        <f t="shared" si="90"/>
        <v>0</v>
      </c>
      <c r="CP39" s="154">
        <f t="shared" si="91"/>
        <v>0</v>
      </c>
      <c r="CQ39" s="154">
        <f t="shared" si="92"/>
        <v>0</v>
      </c>
      <c r="CR39" s="154">
        <f t="shared" si="93"/>
        <v>0</v>
      </c>
      <c r="CS39" s="154">
        <f t="shared" si="94"/>
        <v>0</v>
      </c>
      <c r="CT39" s="154">
        <f t="shared" si="95"/>
        <v>0</v>
      </c>
      <c r="CU39" s="154">
        <f t="shared" si="96"/>
        <v>0</v>
      </c>
      <c r="CV39" s="154">
        <f t="shared" si="97"/>
        <v>0</v>
      </c>
      <c r="CW39" s="154">
        <f t="shared" si="98"/>
        <v>0</v>
      </c>
      <c r="CX39" s="154">
        <f t="shared" si="99"/>
        <v>0</v>
      </c>
      <c r="CY39" s="154">
        <f t="shared" si="100"/>
        <v>0</v>
      </c>
      <c r="CZ39" s="154">
        <f t="shared" si="101"/>
        <v>0</v>
      </c>
      <c r="DA39" s="154">
        <f t="shared" si="102"/>
        <v>0</v>
      </c>
      <c r="DB39" s="154">
        <f t="shared" si="103"/>
        <v>0</v>
      </c>
      <c r="DC39" s="154">
        <f t="shared" si="104"/>
        <v>0</v>
      </c>
      <c r="DD39" s="154">
        <f t="shared" si="105"/>
        <v>0</v>
      </c>
      <c r="DE39" s="154">
        <f t="shared" si="106"/>
        <v>0</v>
      </c>
      <c r="DF39" s="154">
        <f t="shared" si="107"/>
        <v>0</v>
      </c>
      <c r="DG39" s="154">
        <f t="shared" si="108"/>
        <v>0</v>
      </c>
      <c r="DH39" s="154">
        <f t="shared" si="109"/>
        <v>0</v>
      </c>
      <c r="DI39" s="154">
        <f t="shared" si="110"/>
        <v>0</v>
      </c>
      <c r="DJ39" s="154">
        <f t="shared" si="111"/>
        <v>0</v>
      </c>
      <c r="DK39" s="162" t="str">
        <f t="shared" si="112"/>
        <v>7</v>
      </c>
      <c r="DL39" s="162">
        <f t="shared" ca="1" si="113"/>
        <v>0</v>
      </c>
      <c r="DM39" s="154">
        <f ca="1">IF($K39&lt;&gt;1,IF(ISNUMBER(INDEX(Import.PLE,$K39,DM$16)),IF(INDEX(Import.PLE,$K39,DM$16)&lt;=mediçao,BM39,0),0),PLE!$AA$28*BM39)</f>
        <v>0</v>
      </c>
      <c r="DN39" s="154">
        <f ca="1">IF($K39&lt;&gt;1,IF(ISNUMBER(INDEX(Import.PLE,$K39,DN$16)),IF(INDEX(Import.PLE,$K39,DN$16)&lt;=mediçao,BN39,0),0),PLE!$AA$28*BN39)</f>
        <v>0</v>
      </c>
      <c r="DO39" s="154">
        <f ca="1">IF($K39&lt;&gt;1,IF(ISNUMBER(INDEX(Import.PLE,$K39,DO$16)),IF(INDEX(Import.PLE,$K39,DO$16)&lt;=mediçao,BO39,0),0),PLE!$AA$28*BO39)</f>
        <v>0</v>
      </c>
      <c r="DP39" s="154">
        <f ca="1">IF($K39&lt;&gt;1,IF(ISNUMBER(INDEX(Import.PLE,$K39,DP$16)),IF(INDEX(Import.PLE,$K39,DP$16)&lt;=mediçao,BP39,0),0),PLE!$AA$28*BP39)</f>
        <v>0</v>
      </c>
      <c r="DQ39" s="154">
        <f ca="1">IF($K39&lt;&gt;1,IF(ISNUMBER(INDEX(Import.PLE,$K39,DQ$16)),IF(INDEX(Import.PLE,$K39,DQ$16)&lt;=mediçao,BQ39,0),0),PLE!$AA$28*BQ39)</f>
        <v>0</v>
      </c>
      <c r="DR39" s="154">
        <f ca="1">IF($K39&lt;&gt;1,IF(ISNUMBER(INDEX(Import.PLE,$K39,DR$16)),IF(INDEX(Import.PLE,$K39,DR$16)&lt;=mediçao,BR39,0),0),PLE!$AA$28*BR39)</f>
        <v>0</v>
      </c>
      <c r="DS39" s="154">
        <f ca="1">IF($K39&lt;&gt;1,IF(ISNUMBER(INDEX(Import.PLE,$K39,DS$16)),IF(INDEX(Import.PLE,$K39,DS$16)&lt;=mediçao,BS39,0),0),PLE!$AA$28*BS39)</f>
        <v>0</v>
      </c>
      <c r="DT39" s="154">
        <f ca="1">IF($K39&lt;&gt;1,IF(ISNUMBER(INDEX(Import.PLE,$K39,DT$16)),IF(INDEX(Import.PLE,$K39,DT$16)&lt;=mediçao,BT39,0),0),PLE!$AA$28*BT39)</f>
        <v>0</v>
      </c>
      <c r="DU39" s="154">
        <f ca="1">IF($K39&lt;&gt;1,IF(ISNUMBER(INDEX(Import.PLE,$K39,DU$16)),IF(INDEX(Import.PLE,$K39,DU$16)&lt;=mediçao,BU39,0),0),PLE!$AA$28*BU39)</f>
        <v>0</v>
      </c>
      <c r="DV39" s="154">
        <f ca="1">IF($K39&lt;&gt;1,IF(ISNUMBER(INDEX(Import.PLE,$K39,DV$16)),IF(INDEX(Import.PLE,$K39,DV$16)&lt;=mediçao,BV39,0),0),PLE!$AA$28*BV39)</f>
        <v>0</v>
      </c>
      <c r="DW39" s="154">
        <f ca="1">IF($K39&lt;&gt;1,IF(ISNUMBER(INDEX(Import.PLE,$K39,DW$16)),IF(INDEX(Import.PLE,$K39,DW$16)&lt;=mediçao,BW39,0),0),PLE!$AA$28*BW39)</f>
        <v>0</v>
      </c>
      <c r="DX39" s="154">
        <f ca="1">IF($K39&lt;&gt;1,IF(ISNUMBER(INDEX(Import.PLE,$K39,DX$16)),IF(INDEX(Import.PLE,$K39,DX$16)&lt;=mediçao,BX39,0),0),PLE!$AA$28*BX39)</f>
        <v>0</v>
      </c>
      <c r="DY39" s="154">
        <f ca="1">IF($K39&lt;&gt;1,IF(ISNUMBER(INDEX(Import.PLE,$K39,DY$16)),IF(INDEX(Import.PLE,$K39,DY$16)&lt;=mediçao,BY39,0),0),PLE!$AA$28*BY39)</f>
        <v>0</v>
      </c>
      <c r="DZ39" s="154">
        <f ca="1">IF($K39&lt;&gt;1,IF(ISNUMBER(INDEX(Import.PLE,$K39,DZ$16)),IF(INDEX(Import.PLE,$K39,DZ$16)&lt;=mediçao,BZ39,0),0),PLE!$AA$28*BZ39)</f>
        <v>0</v>
      </c>
      <c r="EA39" s="154">
        <f ca="1">IF($K39&lt;&gt;1,IF(ISNUMBER(INDEX(Import.PLE,$K39,EA$16)),IF(INDEX(Import.PLE,$K39,EA$16)&lt;=mediçao,CA39,0),0),PLE!$AA$28*CA39)</f>
        <v>0</v>
      </c>
      <c r="EB39" s="154">
        <f ca="1">IF($K39&lt;&gt;1,IF(ISNUMBER(INDEX(Import.PLE,$K39,EB$16)),IF(INDEX(Import.PLE,$K39,EB$16)&lt;=mediçao,CB39,0),0),PLE!$AA$28*CB39)</f>
        <v>0</v>
      </c>
      <c r="EC39" s="154">
        <f ca="1">IF($K39&lt;&gt;1,IF(ISNUMBER(INDEX(Import.PLE,$K39,EC$16)),IF(INDEX(Import.PLE,$K39,EC$16)&lt;=mediçao,CC39,0),0),PLE!$AA$28*CC39)</f>
        <v>0</v>
      </c>
      <c r="ED39" s="154">
        <f ca="1">IF($K39&lt;&gt;1,IF(ISNUMBER(INDEX(Import.PLE,$K39,ED$16)),IF(INDEX(Import.PLE,$K39,ED$16)&lt;=mediçao,CD39,0),0),PLE!$AA$28*CD39)</f>
        <v>0</v>
      </c>
      <c r="EE39" s="154">
        <f ca="1">IF($K39&lt;&gt;1,IF(ISNUMBER(INDEX(Import.PLE,$K39,EE$16)),IF(INDEX(Import.PLE,$K39,EE$16)&lt;=mediçao,CE39,0),0),PLE!$AA$28*CE39)</f>
        <v>0</v>
      </c>
      <c r="EF39" s="154">
        <f ca="1">IF($K39&lt;&gt;1,IF(ISNUMBER(INDEX(Import.PLE,$K39,EF$16)),IF(INDEX(Import.PLE,$K39,EF$16)&lt;=mediçao,CF39,0),0),PLE!$AA$28*CF39)</f>
        <v>0</v>
      </c>
      <c r="EG39" s="154">
        <f ca="1">IF($K39&lt;&gt;1,IF(ISNUMBER(INDEX(Import.PLE,$K39,EG$16)),IF(INDEX(Import.PLE,$K39,EG$16)&lt;=mediçao,CG39,0),0),PLE!$AA$28*CG39)</f>
        <v>0</v>
      </c>
      <c r="EH39" s="154">
        <f ca="1">IF($K39&lt;&gt;1,IF(ISNUMBER(INDEX(Import.PLE,$K39,EH$16)),IF(INDEX(Import.PLE,$K39,EH$16)&lt;=mediçao,CH39,0),0),PLE!$AA$28*CH39)</f>
        <v>0</v>
      </c>
      <c r="EI39" s="154">
        <f ca="1">IF($K39&lt;&gt;1,IF(ISNUMBER(INDEX(Import.PLE,$K39,EI$16)),IF(INDEX(Import.PLE,$K39,EI$16)&lt;=mediçao,CI39,0),0),PLE!$AA$28*CI39)</f>
        <v>0</v>
      </c>
      <c r="EJ39" s="154">
        <f ca="1">IF($K39&lt;&gt;1,IF(ISNUMBER(INDEX(Import.PLE,$K39,EJ$16)),IF(INDEX(Import.PLE,$K39,EJ$16)&lt;=mediçao,CJ39,0),0),PLE!$AA$28*CJ39)</f>
        <v>0</v>
      </c>
      <c r="EK39" s="154">
        <f ca="1">IF($K39&lt;&gt;1,IF(ISNUMBER(INDEX(Import.PLE,$K39,EK$16)),IF(INDEX(Import.PLE,$K39,EK$16)&lt;=mediçao,CK39,0),0),PLE!$AA$28*CK39)</f>
        <v>0</v>
      </c>
      <c r="EL39" s="154">
        <f ca="1">IF($K39&lt;&gt;1,IF(ISNUMBER(INDEX(Import.PLE,$K39,EL$16)),IF(INDEX(Import.PLE,$K39,EL$16)&lt;=mediçao,CL39,0),0),PLE!$AA$28*CL39)</f>
        <v>0</v>
      </c>
      <c r="EM39" s="154">
        <f ca="1">IF($K39&lt;&gt;1,IF(ISNUMBER(INDEX(Import.PLE,$K39,EM$16)),IF(INDEX(Import.PLE,$K39,EM$16)&lt;=mediçao,CM39,0),0),PLE!$AA$28*CM39)</f>
        <v>0</v>
      </c>
      <c r="EN39" s="154">
        <f ca="1">IF($K39&lt;&gt;1,IF(ISNUMBER(INDEX(Import.PLE,$K39,EN$16)),IF(INDEX(Import.PLE,$K39,EN$16)&lt;=mediçao,CN39,0),0),PLE!$AA$28*CN39)</f>
        <v>0</v>
      </c>
      <c r="EO39" s="154">
        <f ca="1">IF($K39&lt;&gt;1,IF(ISNUMBER(INDEX(Import.PLE,$K39,EO$16)),IF(INDEX(Import.PLE,$K39,EO$16)&lt;=mediçao,CO39,0),0),PLE!$AA$28*CO39)</f>
        <v>0</v>
      </c>
      <c r="EP39" s="154">
        <f ca="1">IF($K39&lt;&gt;1,IF(ISNUMBER(INDEX(Import.PLE,$K39,EP$16)),IF(INDEX(Import.PLE,$K39,EP$16)&lt;=mediçao,CP39,0),0),PLE!$AA$28*CP39)</f>
        <v>0</v>
      </c>
      <c r="EQ39" s="154">
        <f ca="1">IF($K39&lt;&gt;1,IF(ISNUMBER(INDEX(Import.PLE,$K39,EQ$16)),IF(INDEX(Import.PLE,$K39,EQ$16)&lt;=mediçao,CQ39,0),0),PLE!$AA$28*CQ39)</f>
        <v>0</v>
      </c>
      <c r="ER39" s="154">
        <f ca="1">IF($K39&lt;&gt;1,IF(ISNUMBER(INDEX(Import.PLE,$K39,ER$16)),IF(INDEX(Import.PLE,$K39,ER$16)&lt;=mediçao,CR39,0),0),PLE!$AA$28*CR39)</f>
        <v>0</v>
      </c>
      <c r="ES39" s="154">
        <f ca="1">IF($K39&lt;&gt;1,IF(ISNUMBER(INDEX(Import.PLE,$K39,ES$16)),IF(INDEX(Import.PLE,$K39,ES$16)&lt;=mediçao,CS39,0),0),PLE!$AA$28*CS39)</f>
        <v>0</v>
      </c>
      <c r="ET39" s="154">
        <f ca="1">IF($K39&lt;&gt;1,IF(ISNUMBER(INDEX(Import.PLE,$K39,ET$16)),IF(INDEX(Import.PLE,$K39,ET$16)&lt;=mediçao,CT39,0),0),PLE!$AA$28*CT39)</f>
        <v>0</v>
      </c>
      <c r="EU39" s="154">
        <f ca="1">IF($K39&lt;&gt;1,IF(ISNUMBER(INDEX(Import.PLE,$K39,EU$16)),IF(INDEX(Import.PLE,$K39,EU$16)&lt;=mediçao,CU39,0),0),PLE!$AA$28*CU39)</f>
        <v>0</v>
      </c>
      <c r="EV39" s="154">
        <f ca="1">IF($K39&lt;&gt;1,IF(ISNUMBER(INDEX(Import.PLE,$K39,EV$16)),IF(INDEX(Import.PLE,$K39,EV$16)&lt;=mediçao,CV39,0),0),PLE!$AA$28*CV39)</f>
        <v>0</v>
      </c>
      <c r="EW39" s="154">
        <f ca="1">IF($K39&lt;&gt;1,IF(ISNUMBER(INDEX(Import.PLE,$K39,EW$16)),IF(INDEX(Import.PLE,$K39,EW$16)&lt;=mediçao,CW39,0),0),PLE!$AA$28*CW39)</f>
        <v>0</v>
      </c>
      <c r="EX39" s="154">
        <f ca="1">IF($K39&lt;&gt;1,IF(ISNUMBER(INDEX(Import.PLE,$K39,EX$16)),IF(INDEX(Import.PLE,$K39,EX$16)&lt;=mediçao,CX39,0),0),PLE!$AA$28*CX39)</f>
        <v>0</v>
      </c>
      <c r="EY39" s="154">
        <f ca="1">IF($K39&lt;&gt;1,IF(ISNUMBER(INDEX(Import.PLE,$K39,EY$16)),IF(INDEX(Import.PLE,$K39,EY$16)&lt;=mediçao,CY39,0),0),PLE!$AA$28*CY39)</f>
        <v>0</v>
      </c>
      <c r="EZ39" s="154">
        <f ca="1">IF($K39&lt;&gt;1,IF(ISNUMBER(INDEX(Import.PLE,$K39,EZ$16)),IF(INDEX(Import.PLE,$K39,EZ$16)&lt;=mediçao,CZ39,0),0),PLE!$AA$28*CZ39)</f>
        <v>0</v>
      </c>
      <c r="FA39" s="154">
        <f ca="1">IF($K39&lt;&gt;1,IF(ISNUMBER(INDEX(Import.PLE,$K39,FA$16)),IF(INDEX(Import.PLE,$K39,FA$16)&lt;=mediçao,DA39,0),0),PLE!$AA$28*DA39)</f>
        <v>0</v>
      </c>
      <c r="FB39" s="154">
        <f ca="1">IF($K39&lt;&gt;1,IF(ISNUMBER(INDEX(Import.PLE,$K39,FB$16)),IF(INDEX(Import.PLE,$K39,FB$16)&lt;=mediçao,DB39,0),0),PLE!$AA$28*DB39)</f>
        <v>0</v>
      </c>
      <c r="FC39" s="154">
        <f ca="1">IF($K39&lt;&gt;1,IF(ISNUMBER(INDEX(Import.PLE,$K39,FC$16)),IF(INDEX(Import.PLE,$K39,FC$16)&lt;=mediçao,DC39,0),0),PLE!$AA$28*DC39)</f>
        <v>0</v>
      </c>
      <c r="FD39" s="154">
        <f ca="1">IF($K39&lt;&gt;1,IF(ISNUMBER(INDEX(Import.PLE,$K39,FD$16)),IF(INDEX(Import.PLE,$K39,FD$16)&lt;=mediçao,DD39,0),0),PLE!$AA$28*DD39)</f>
        <v>0</v>
      </c>
      <c r="FE39" s="154">
        <f ca="1">IF($K39&lt;&gt;1,IF(ISNUMBER(INDEX(Import.PLE,$K39,FE$16)),IF(INDEX(Import.PLE,$K39,FE$16)&lt;=mediçao,DE39,0),0),PLE!$AA$28*DE39)</f>
        <v>0</v>
      </c>
      <c r="FF39" s="154">
        <f ca="1">IF($K39&lt;&gt;1,IF(ISNUMBER(INDEX(Import.PLE,$K39,FF$16)),IF(INDEX(Import.PLE,$K39,FF$16)&lt;=mediçao,DF39,0),0),PLE!$AA$28*DF39)</f>
        <v>0</v>
      </c>
      <c r="FG39" s="154">
        <f ca="1">IF($K39&lt;&gt;1,IF(ISNUMBER(INDEX(Import.PLE,$K39,FG$16)),IF(INDEX(Import.PLE,$K39,FG$16)&lt;=mediçao,DG39,0),0),PLE!$AA$28*DG39)</f>
        <v>0</v>
      </c>
      <c r="FH39" s="154">
        <f ca="1">IF($K39&lt;&gt;1,IF(ISNUMBER(INDEX(Import.PLE,$K39,FH$16)),IF(INDEX(Import.PLE,$K39,FH$16)&lt;=mediçao,DH39,0),0),PLE!$AA$28*DH39)</f>
        <v>0</v>
      </c>
      <c r="FI39" s="154">
        <f ca="1">IF($K39&lt;&gt;1,IF(ISNUMBER(INDEX(Import.PLE,$K39,FI$16)),IF(INDEX(Import.PLE,$K39,FI$16)&lt;=mediçao,DI39,0),0),PLE!$AA$28*DI39)</f>
        <v>0</v>
      </c>
      <c r="FJ39" s="154">
        <f ca="1">IF($K39&lt;&gt;1,IF(ISNUMBER(INDEX(Import.PLE,$K39,FJ$16)),IF(INDEX(Import.PLE,$K39,FJ$16)&lt;=mediçao,DJ39,0),0),PLE!$AA$28*DJ39)</f>
        <v>0</v>
      </c>
    </row>
    <row r="40" spans="2:166" s="113" customFormat="1" ht="45" x14ac:dyDescent="0.25">
      <c r="B40" s="153">
        <f t="shared" ca="1" si="3"/>
        <v>23</v>
      </c>
      <c r="C40" s="108" t="str">
        <f t="shared" si="59"/>
        <v>Serviço</v>
      </c>
      <c r="D40" s="177" t="s">
        <v>210</v>
      </c>
      <c r="E40" s="178" t="s">
        <v>214</v>
      </c>
      <c r="F40" s="176" t="s">
        <v>216</v>
      </c>
      <c r="G40" s="214">
        <f t="shared" si="60"/>
        <v>3245.55</v>
      </c>
      <c r="H40" s="215">
        <f t="shared" si="61"/>
        <v>0.5899986134861579</v>
      </c>
      <c r="I40" s="216">
        <v>1914.87</v>
      </c>
      <c r="J40" s="111"/>
      <c r="K40" s="209">
        <f ca="1">DADOS!A40</f>
        <v>7</v>
      </c>
      <c r="L40" s="208" t="str">
        <f ca="1">activatedados.form2</f>
        <v>7-TRANSPORTE DE MATERIAIS DE PAVIMENTAÇÃO</v>
      </c>
      <c r="M40" s="112"/>
      <c r="N40" s="221"/>
      <c r="O40" s="221">
        <v>3245.55</v>
      </c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1"/>
      <c r="AS40" s="221"/>
      <c r="AT40" s="221"/>
      <c r="AU40" s="221"/>
      <c r="AV40" s="221"/>
      <c r="AW40" s="221"/>
      <c r="AX40" s="221"/>
      <c r="AY40" s="221"/>
      <c r="AZ40" s="221"/>
      <c r="BA40" s="221"/>
      <c r="BB40" s="221"/>
      <c r="BC40" s="221"/>
      <c r="BD40" s="221"/>
      <c r="BE40" s="221"/>
      <c r="BF40" s="221"/>
      <c r="BG40" s="221"/>
      <c r="BH40" s="221"/>
      <c r="BI40" s="221"/>
      <c r="BJ40" s="221"/>
      <c r="BK40" s="221"/>
      <c r="BM40" s="154">
        <f t="shared" ca="1" si="62"/>
        <v>0</v>
      </c>
      <c r="BN40" s="154">
        <f t="shared" ca="1" si="63"/>
        <v>1914.87</v>
      </c>
      <c r="BO40" s="154">
        <f t="shared" ca="1" si="64"/>
        <v>0</v>
      </c>
      <c r="BP40" s="154">
        <f t="shared" ca="1" si="65"/>
        <v>0</v>
      </c>
      <c r="BQ40" s="154">
        <f t="shared" si="66"/>
        <v>0</v>
      </c>
      <c r="BR40" s="154">
        <f t="shared" si="67"/>
        <v>0</v>
      </c>
      <c r="BS40" s="154">
        <f t="shared" si="68"/>
        <v>0</v>
      </c>
      <c r="BT40" s="154">
        <f t="shared" si="69"/>
        <v>0</v>
      </c>
      <c r="BU40" s="154">
        <f t="shared" si="70"/>
        <v>0</v>
      </c>
      <c r="BV40" s="154">
        <f t="shared" si="71"/>
        <v>0</v>
      </c>
      <c r="BW40" s="154">
        <f t="shared" si="72"/>
        <v>0</v>
      </c>
      <c r="BX40" s="154">
        <f t="shared" si="73"/>
        <v>0</v>
      </c>
      <c r="BY40" s="154">
        <f t="shared" si="74"/>
        <v>0</v>
      </c>
      <c r="BZ40" s="154">
        <f t="shared" si="75"/>
        <v>0</v>
      </c>
      <c r="CA40" s="154">
        <f t="shared" si="76"/>
        <v>0</v>
      </c>
      <c r="CB40" s="154">
        <f t="shared" si="77"/>
        <v>0</v>
      </c>
      <c r="CC40" s="154">
        <f t="shared" si="78"/>
        <v>0</v>
      </c>
      <c r="CD40" s="154">
        <f t="shared" si="79"/>
        <v>0</v>
      </c>
      <c r="CE40" s="154">
        <f t="shared" si="80"/>
        <v>0</v>
      </c>
      <c r="CF40" s="154">
        <f t="shared" si="81"/>
        <v>0</v>
      </c>
      <c r="CG40" s="154">
        <f t="shared" si="82"/>
        <v>0</v>
      </c>
      <c r="CH40" s="154">
        <f t="shared" si="83"/>
        <v>0</v>
      </c>
      <c r="CI40" s="154">
        <f t="shared" si="84"/>
        <v>0</v>
      </c>
      <c r="CJ40" s="154">
        <f t="shared" si="85"/>
        <v>0</v>
      </c>
      <c r="CK40" s="154">
        <f t="shared" si="86"/>
        <v>0</v>
      </c>
      <c r="CL40" s="154">
        <f t="shared" si="87"/>
        <v>0</v>
      </c>
      <c r="CM40" s="154">
        <f t="shared" si="88"/>
        <v>0</v>
      </c>
      <c r="CN40" s="154">
        <f t="shared" si="89"/>
        <v>0</v>
      </c>
      <c r="CO40" s="154">
        <f t="shared" si="90"/>
        <v>0</v>
      </c>
      <c r="CP40" s="154">
        <f t="shared" si="91"/>
        <v>0</v>
      </c>
      <c r="CQ40" s="154">
        <f t="shared" si="92"/>
        <v>0</v>
      </c>
      <c r="CR40" s="154">
        <f t="shared" si="93"/>
        <v>0</v>
      </c>
      <c r="CS40" s="154">
        <f t="shared" si="94"/>
        <v>0</v>
      </c>
      <c r="CT40" s="154">
        <f t="shared" si="95"/>
        <v>0</v>
      </c>
      <c r="CU40" s="154">
        <f t="shared" si="96"/>
        <v>0</v>
      </c>
      <c r="CV40" s="154">
        <f t="shared" si="97"/>
        <v>0</v>
      </c>
      <c r="CW40" s="154">
        <f t="shared" si="98"/>
        <v>0</v>
      </c>
      <c r="CX40" s="154">
        <f t="shared" si="99"/>
        <v>0</v>
      </c>
      <c r="CY40" s="154">
        <f t="shared" si="100"/>
        <v>0</v>
      </c>
      <c r="CZ40" s="154">
        <f t="shared" si="101"/>
        <v>0</v>
      </c>
      <c r="DA40" s="154">
        <f t="shared" si="102"/>
        <v>0</v>
      </c>
      <c r="DB40" s="154">
        <f t="shared" si="103"/>
        <v>0</v>
      </c>
      <c r="DC40" s="154">
        <f t="shared" si="104"/>
        <v>0</v>
      </c>
      <c r="DD40" s="154">
        <f t="shared" si="105"/>
        <v>0</v>
      </c>
      <c r="DE40" s="154">
        <f t="shared" si="106"/>
        <v>0</v>
      </c>
      <c r="DF40" s="154">
        <f t="shared" si="107"/>
        <v>0</v>
      </c>
      <c r="DG40" s="154">
        <f t="shared" si="108"/>
        <v>0</v>
      </c>
      <c r="DH40" s="154">
        <f t="shared" si="109"/>
        <v>0</v>
      </c>
      <c r="DI40" s="154">
        <f t="shared" si="110"/>
        <v>0</v>
      </c>
      <c r="DJ40" s="154">
        <f t="shared" si="111"/>
        <v>0</v>
      </c>
      <c r="DK40" s="162" t="str">
        <f t="shared" si="112"/>
        <v>7</v>
      </c>
      <c r="DL40" s="162">
        <f t="shared" ca="1" si="113"/>
        <v>0</v>
      </c>
      <c r="DM40" s="154">
        <f ca="1">IF($K40&lt;&gt;1,IF(ISNUMBER(INDEX(Import.PLE,$K40,DM$16)),IF(INDEX(Import.PLE,$K40,DM$16)&lt;=mediçao,BM40,0),0),PLE!$AA$28*BM40)</f>
        <v>0</v>
      </c>
      <c r="DN40" s="154">
        <f ca="1">IF($K40&lt;&gt;1,IF(ISNUMBER(INDEX(Import.PLE,$K40,DN$16)),IF(INDEX(Import.PLE,$K40,DN$16)&lt;=mediçao,BN40,0),0),PLE!$AA$28*BN40)</f>
        <v>0</v>
      </c>
      <c r="DO40" s="154">
        <f ca="1">IF($K40&lt;&gt;1,IF(ISNUMBER(INDEX(Import.PLE,$K40,DO$16)),IF(INDEX(Import.PLE,$K40,DO$16)&lt;=mediçao,BO40,0),0),PLE!$AA$28*BO40)</f>
        <v>0</v>
      </c>
      <c r="DP40" s="154">
        <f ca="1">IF($K40&lt;&gt;1,IF(ISNUMBER(INDEX(Import.PLE,$K40,DP$16)),IF(INDEX(Import.PLE,$K40,DP$16)&lt;=mediçao,BP40,0),0),PLE!$AA$28*BP40)</f>
        <v>0</v>
      </c>
      <c r="DQ40" s="154">
        <f ca="1">IF($K40&lt;&gt;1,IF(ISNUMBER(INDEX(Import.PLE,$K40,DQ$16)),IF(INDEX(Import.PLE,$K40,DQ$16)&lt;=mediçao,BQ40,0),0),PLE!$AA$28*BQ40)</f>
        <v>0</v>
      </c>
      <c r="DR40" s="154">
        <f ca="1">IF($K40&lt;&gt;1,IF(ISNUMBER(INDEX(Import.PLE,$K40,DR$16)),IF(INDEX(Import.PLE,$K40,DR$16)&lt;=mediçao,BR40,0),0),PLE!$AA$28*BR40)</f>
        <v>0</v>
      </c>
      <c r="DS40" s="154">
        <f ca="1">IF($K40&lt;&gt;1,IF(ISNUMBER(INDEX(Import.PLE,$K40,DS$16)),IF(INDEX(Import.PLE,$K40,DS$16)&lt;=mediçao,BS40,0),0),PLE!$AA$28*BS40)</f>
        <v>0</v>
      </c>
      <c r="DT40" s="154">
        <f ca="1">IF($K40&lt;&gt;1,IF(ISNUMBER(INDEX(Import.PLE,$K40,DT$16)),IF(INDEX(Import.PLE,$K40,DT$16)&lt;=mediçao,BT40,0),0),PLE!$AA$28*BT40)</f>
        <v>0</v>
      </c>
      <c r="DU40" s="154">
        <f ca="1">IF($K40&lt;&gt;1,IF(ISNUMBER(INDEX(Import.PLE,$K40,DU$16)),IF(INDEX(Import.PLE,$K40,DU$16)&lt;=mediçao,BU40,0),0),PLE!$AA$28*BU40)</f>
        <v>0</v>
      </c>
      <c r="DV40" s="154">
        <f ca="1">IF($K40&lt;&gt;1,IF(ISNUMBER(INDEX(Import.PLE,$K40,DV$16)),IF(INDEX(Import.PLE,$K40,DV$16)&lt;=mediçao,BV40,0),0),PLE!$AA$28*BV40)</f>
        <v>0</v>
      </c>
      <c r="DW40" s="154">
        <f ca="1">IF($K40&lt;&gt;1,IF(ISNUMBER(INDEX(Import.PLE,$K40,DW$16)),IF(INDEX(Import.PLE,$K40,DW$16)&lt;=mediçao,BW40,0),0),PLE!$AA$28*BW40)</f>
        <v>0</v>
      </c>
      <c r="DX40" s="154">
        <f ca="1">IF($K40&lt;&gt;1,IF(ISNUMBER(INDEX(Import.PLE,$K40,DX$16)),IF(INDEX(Import.PLE,$K40,DX$16)&lt;=mediçao,BX40,0),0),PLE!$AA$28*BX40)</f>
        <v>0</v>
      </c>
      <c r="DY40" s="154">
        <f ca="1">IF($K40&lt;&gt;1,IF(ISNUMBER(INDEX(Import.PLE,$K40,DY$16)),IF(INDEX(Import.PLE,$K40,DY$16)&lt;=mediçao,BY40,0),0),PLE!$AA$28*BY40)</f>
        <v>0</v>
      </c>
      <c r="DZ40" s="154">
        <f ca="1">IF($K40&lt;&gt;1,IF(ISNUMBER(INDEX(Import.PLE,$K40,DZ$16)),IF(INDEX(Import.PLE,$K40,DZ$16)&lt;=mediçao,BZ40,0),0),PLE!$AA$28*BZ40)</f>
        <v>0</v>
      </c>
      <c r="EA40" s="154">
        <f ca="1">IF($K40&lt;&gt;1,IF(ISNUMBER(INDEX(Import.PLE,$K40,EA$16)),IF(INDEX(Import.PLE,$K40,EA$16)&lt;=mediçao,CA40,0),0),PLE!$AA$28*CA40)</f>
        <v>0</v>
      </c>
      <c r="EB40" s="154">
        <f ca="1">IF($K40&lt;&gt;1,IF(ISNUMBER(INDEX(Import.PLE,$K40,EB$16)),IF(INDEX(Import.PLE,$K40,EB$16)&lt;=mediçao,CB40,0),0),PLE!$AA$28*CB40)</f>
        <v>0</v>
      </c>
      <c r="EC40" s="154">
        <f ca="1">IF($K40&lt;&gt;1,IF(ISNUMBER(INDEX(Import.PLE,$K40,EC$16)),IF(INDEX(Import.PLE,$K40,EC$16)&lt;=mediçao,CC40,0),0),PLE!$AA$28*CC40)</f>
        <v>0</v>
      </c>
      <c r="ED40" s="154">
        <f ca="1">IF($K40&lt;&gt;1,IF(ISNUMBER(INDEX(Import.PLE,$K40,ED$16)),IF(INDEX(Import.PLE,$K40,ED$16)&lt;=mediçao,CD40,0),0),PLE!$AA$28*CD40)</f>
        <v>0</v>
      </c>
      <c r="EE40" s="154">
        <f ca="1">IF($K40&lt;&gt;1,IF(ISNUMBER(INDEX(Import.PLE,$K40,EE$16)),IF(INDEX(Import.PLE,$K40,EE$16)&lt;=mediçao,CE40,0),0),PLE!$AA$28*CE40)</f>
        <v>0</v>
      </c>
      <c r="EF40" s="154">
        <f ca="1">IF($K40&lt;&gt;1,IF(ISNUMBER(INDEX(Import.PLE,$K40,EF$16)),IF(INDEX(Import.PLE,$K40,EF$16)&lt;=mediçao,CF40,0),0),PLE!$AA$28*CF40)</f>
        <v>0</v>
      </c>
      <c r="EG40" s="154">
        <f ca="1">IF($K40&lt;&gt;1,IF(ISNUMBER(INDEX(Import.PLE,$K40,EG$16)),IF(INDEX(Import.PLE,$K40,EG$16)&lt;=mediçao,CG40,0),0),PLE!$AA$28*CG40)</f>
        <v>0</v>
      </c>
      <c r="EH40" s="154">
        <f ca="1">IF($K40&lt;&gt;1,IF(ISNUMBER(INDEX(Import.PLE,$K40,EH$16)),IF(INDEX(Import.PLE,$K40,EH$16)&lt;=mediçao,CH40,0),0),PLE!$AA$28*CH40)</f>
        <v>0</v>
      </c>
      <c r="EI40" s="154">
        <f ca="1">IF($K40&lt;&gt;1,IF(ISNUMBER(INDEX(Import.PLE,$K40,EI$16)),IF(INDEX(Import.PLE,$K40,EI$16)&lt;=mediçao,CI40,0),0),PLE!$AA$28*CI40)</f>
        <v>0</v>
      </c>
      <c r="EJ40" s="154">
        <f ca="1">IF($K40&lt;&gt;1,IF(ISNUMBER(INDEX(Import.PLE,$K40,EJ$16)),IF(INDEX(Import.PLE,$K40,EJ$16)&lt;=mediçao,CJ40,0),0),PLE!$AA$28*CJ40)</f>
        <v>0</v>
      </c>
      <c r="EK40" s="154">
        <f ca="1">IF($K40&lt;&gt;1,IF(ISNUMBER(INDEX(Import.PLE,$K40,EK$16)),IF(INDEX(Import.PLE,$K40,EK$16)&lt;=mediçao,CK40,0),0),PLE!$AA$28*CK40)</f>
        <v>0</v>
      </c>
      <c r="EL40" s="154">
        <f ca="1">IF($K40&lt;&gt;1,IF(ISNUMBER(INDEX(Import.PLE,$K40,EL$16)),IF(INDEX(Import.PLE,$K40,EL$16)&lt;=mediçao,CL40,0),0),PLE!$AA$28*CL40)</f>
        <v>0</v>
      </c>
      <c r="EM40" s="154">
        <f ca="1">IF($K40&lt;&gt;1,IF(ISNUMBER(INDEX(Import.PLE,$K40,EM$16)),IF(INDEX(Import.PLE,$K40,EM$16)&lt;=mediçao,CM40,0),0),PLE!$AA$28*CM40)</f>
        <v>0</v>
      </c>
      <c r="EN40" s="154">
        <f ca="1">IF($K40&lt;&gt;1,IF(ISNUMBER(INDEX(Import.PLE,$K40,EN$16)),IF(INDEX(Import.PLE,$K40,EN$16)&lt;=mediçao,CN40,0),0),PLE!$AA$28*CN40)</f>
        <v>0</v>
      </c>
      <c r="EO40" s="154">
        <f ca="1">IF($K40&lt;&gt;1,IF(ISNUMBER(INDEX(Import.PLE,$K40,EO$16)),IF(INDEX(Import.PLE,$K40,EO$16)&lt;=mediçao,CO40,0),0),PLE!$AA$28*CO40)</f>
        <v>0</v>
      </c>
      <c r="EP40" s="154">
        <f ca="1">IF($K40&lt;&gt;1,IF(ISNUMBER(INDEX(Import.PLE,$K40,EP$16)),IF(INDEX(Import.PLE,$K40,EP$16)&lt;=mediçao,CP40,0),0),PLE!$AA$28*CP40)</f>
        <v>0</v>
      </c>
      <c r="EQ40" s="154">
        <f ca="1">IF($K40&lt;&gt;1,IF(ISNUMBER(INDEX(Import.PLE,$K40,EQ$16)),IF(INDEX(Import.PLE,$K40,EQ$16)&lt;=mediçao,CQ40,0),0),PLE!$AA$28*CQ40)</f>
        <v>0</v>
      </c>
      <c r="ER40" s="154">
        <f ca="1">IF($K40&lt;&gt;1,IF(ISNUMBER(INDEX(Import.PLE,$K40,ER$16)),IF(INDEX(Import.PLE,$K40,ER$16)&lt;=mediçao,CR40,0),0),PLE!$AA$28*CR40)</f>
        <v>0</v>
      </c>
      <c r="ES40" s="154">
        <f ca="1">IF($K40&lt;&gt;1,IF(ISNUMBER(INDEX(Import.PLE,$K40,ES$16)),IF(INDEX(Import.PLE,$K40,ES$16)&lt;=mediçao,CS40,0),0),PLE!$AA$28*CS40)</f>
        <v>0</v>
      </c>
      <c r="ET40" s="154">
        <f ca="1">IF($K40&lt;&gt;1,IF(ISNUMBER(INDEX(Import.PLE,$K40,ET$16)),IF(INDEX(Import.PLE,$K40,ET$16)&lt;=mediçao,CT40,0),0),PLE!$AA$28*CT40)</f>
        <v>0</v>
      </c>
      <c r="EU40" s="154">
        <f ca="1">IF($K40&lt;&gt;1,IF(ISNUMBER(INDEX(Import.PLE,$K40,EU$16)),IF(INDEX(Import.PLE,$K40,EU$16)&lt;=mediçao,CU40,0),0),PLE!$AA$28*CU40)</f>
        <v>0</v>
      </c>
      <c r="EV40" s="154">
        <f ca="1">IF($K40&lt;&gt;1,IF(ISNUMBER(INDEX(Import.PLE,$K40,EV$16)),IF(INDEX(Import.PLE,$K40,EV$16)&lt;=mediçao,CV40,0),0),PLE!$AA$28*CV40)</f>
        <v>0</v>
      </c>
      <c r="EW40" s="154">
        <f ca="1">IF($K40&lt;&gt;1,IF(ISNUMBER(INDEX(Import.PLE,$K40,EW$16)),IF(INDEX(Import.PLE,$K40,EW$16)&lt;=mediçao,CW40,0),0),PLE!$AA$28*CW40)</f>
        <v>0</v>
      </c>
      <c r="EX40" s="154">
        <f ca="1">IF($K40&lt;&gt;1,IF(ISNUMBER(INDEX(Import.PLE,$K40,EX$16)),IF(INDEX(Import.PLE,$K40,EX$16)&lt;=mediçao,CX40,0),0),PLE!$AA$28*CX40)</f>
        <v>0</v>
      </c>
      <c r="EY40" s="154">
        <f ca="1">IF($K40&lt;&gt;1,IF(ISNUMBER(INDEX(Import.PLE,$K40,EY$16)),IF(INDEX(Import.PLE,$K40,EY$16)&lt;=mediçao,CY40,0),0),PLE!$AA$28*CY40)</f>
        <v>0</v>
      </c>
      <c r="EZ40" s="154">
        <f ca="1">IF($K40&lt;&gt;1,IF(ISNUMBER(INDEX(Import.PLE,$K40,EZ$16)),IF(INDEX(Import.PLE,$K40,EZ$16)&lt;=mediçao,CZ40,0),0),PLE!$AA$28*CZ40)</f>
        <v>0</v>
      </c>
      <c r="FA40" s="154">
        <f ca="1">IF($K40&lt;&gt;1,IF(ISNUMBER(INDEX(Import.PLE,$K40,FA$16)),IF(INDEX(Import.PLE,$K40,FA$16)&lt;=mediçao,DA40,0),0),PLE!$AA$28*DA40)</f>
        <v>0</v>
      </c>
      <c r="FB40" s="154">
        <f ca="1">IF($K40&lt;&gt;1,IF(ISNUMBER(INDEX(Import.PLE,$K40,FB$16)),IF(INDEX(Import.PLE,$K40,FB$16)&lt;=mediçao,DB40,0),0),PLE!$AA$28*DB40)</f>
        <v>0</v>
      </c>
      <c r="FC40" s="154">
        <f ca="1">IF($K40&lt;&gt;1,IF(ISNUMBER(INDEX(Import.PLE,$K40,FC$16)),IF(INDEX(Import.PLE,$K40,FC$16)&lt;=mediçao,DC40,0),0),PLE!$AA$28*DC40)</f>
        <v>0</v>
      </c>
      <c r="FD40" s="154">
        <f ca="1">IF($K40&lt;&gt;1,IF(ISNUMBER(INDEX(Import.PLE,$K40,FD$16)),IF(INDEX(Import.PLE,$K40,FD$16)&lt;=mediçao,DD40,0),0),PLE!$AA$28*DD40)</f>
        <v>0</v>
      </c>
      <c r="FE40" s="154">
        <f ca="1">IF($K40&lt;&gt;1,IF(ISNUMBER(INDEX(Import.PLE,$K40,FE$16)),IF(INDEX(Import.PLE,$K40,FE$16)&lt;=mediçao,DE40,0),0),PLE!$AA$28*DE40)</f>
        <v>0</v>
      </c>
      <c r="FF40" s="154">
        <f ca="1">IF($K40&lt;&gt;1,IF(ISNUMBER(INDEX(Import.PLE,$K40,FF$16)),IF(INDEX(Import.PLE,$K40,FF$16)&lt;=mediçao,DF40,0),0),PLE!$AA$28*DF40)</f>
        <v>0</v>
      </c>
      <c r="FG40" s="154">
        <f ca="1">IF($K40&lt;&gt;1,IF(ISNUMBER(INDEX(Import.PLE,$K40,FG$16)),IF(INDEX(Import.PLE,$K40,FG$16)&lt;=mediçao,DG40,0),0),PLE!$AA$28*DG40)</f>
        <v>0</v>
      </c>
      <c r="FH40" s="154">
        <f ca="1">IF($K40&lt;&gt;1,IF(ISNUMBER(INDEX(Import.PLE,$K40,FH$16)),IF(INDEX(Import.PLE,$K40,FH$16)&lt;=mediçao,DH40,0),0),PLE!$AA$28*DH40)</f>
        <v>0</v>
      </c>
      <c r="FI40" s="154">
        <f ca="1">IF($K40&lt;&gt;1,IF(ISNUMBER(INDEX(Import.PLE,$K40,FI$16)),IF(INDEX(Import.PLE,$K40,FI$16)&lt;=mediçao,DI40,0),0),PLE!$AA$28*DI40)</f>
        <v>0</v>
      </c>
      <c r="FJ40" s="154">
        <f ca="1">IF($K40&lt;&gt;1,IF(ISNUMBER(INDEX(Import.PLE,$K40,FJ$16)),IF(INDEX(Import.PLE,$K40,FJ$16)&lt;=mediçao,DJ40,0),0),PLE!$AA$28*DJ40)</f>
        <v>0</v>
      </c>
    </row>
    <row r="41" spans="2:166" s="113" customFormat="1" ht="45" x14ac:dyDescent="0.25">
      <c r="B41" s="153">
        <f t="shared" ca="1" si="3"/>
        <v>24</v>
      </c>
      <c r="C41" s="108" t="str">
        <f t="shared" si="59"/>
        <v>Serviço</v>
      </c>
      <c r="D41" s="177" t="s">
        <v>211</v>
      </c>
      <c r="E41" s="178" t="s">
        <v>215</v>
      </c>
      <c r="F41" s="176" t="s">
        <v>216</v>
      </c>
      <c r="G41" s="214">
        <f t="shared" si="60"/>
        <v>7575.6450000000004</v>
      </c>
      <c r="H41" s="215">
        <f t="shared" si="61"/>
        <v>0.58999992739892115</v>
      </c>
      <c r="I41" s="216">
        <v>4469.63</v>
      </c>
      <c r="J41" s="111"/>
      <c r="K41" s="209">
        <f ca="1">DADOS!A40</f>
        <v>7</v>
      </c>
      <c r="L41" s="208" t="str">
        <f ca="1">activatedados.form2</f>
        <v>7-TRANSPORTE DE MATERIAIS DE PAVIMENTAÇÃO</v>
      </c>
      <c r="M41" s="112"/>
      <c r="N41" s="221"/>
      <c r="O41" s="221">
        <v>7575.6450000000004</v>
      </c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221"/>
      <c r="AK41" s="221"/>
      <c r="AL41" s="221"/>
      <c r="AM41" s="221"/>
      <c r="AN41" s="221"/>
      <c r="AO41" s="221"/>
      <c r="AP41" s="221"/>
      <c r="AQ41" s="221"/>
      <c r="AR41" s="221"/>
      <c r="AS41" s="221"/>
      <c r="AT41" s="221"/>
      <c r="AU41" s="221"/>
      <c r="AV41" s="221"/>
      <c r="AW41" s="221"/>
      <c r="AX41" s="221"/>
      <c r="AY41" s="221"/>
      <c r="AZ41" s="221"/>
      <c r="BA41" s="221"/>
      <c r="BB41" s="221"/>
      <c r="BC41" s="221"/>
      <c r="BD41" s="221"/>
      <c r="BE41" s="221"/>
      <c r="BF41" s="221"/>
      <c r="BG41" s="221"/>
      <c r="BH41" s="221"/>
      <c r="BI41" s="221"/>
      <c r="BJ41" s="221"/>
      <c r="BK41" s="221"/>
      <c r="BM41" s="154">
        <f t="shared" ca="1" si="62"/>
        <v>0</v>
      </c>
      <c r="BN41" s="154">
        <f t="shared" ca="1" si="63"/>
        <v>4469.63</v>
      </c>
      <c r="BO41" s="154">
        <f t="shared" ca="1" si="64"/>
        <v>0</v>
      </c>
      <c r="BP41" s="154">
        <f t="shared" ca="1" si="65"/>
        <v>0</v>
      </c>
      <c r="BQ41" s="154">
        <f t="shared" si="66"/>
        <v>0</v>
      </c>
      <c r="BR41" s="154">
        <f t="shared" si="67"/>
        <v>0</v>
      </c>
      <c r="BS41" s="154">
        <f t="shared" si="68"/>
        <v>0</v>
      </c>
      <c r="BT41" s="154">
        <f t="shared" si="69"/>
        <v>0</v>
      </c>
      <c r="BU41" s="154">
        <f t="shared" si="70"/>
        <v>0</v>
      </c>
      <c r="BV41" s="154">
        <f t="shared" si="71"/>
        <v>0</v>
      </c>
      <c r="BW41" s="154">
        <f t="shared" si="72"/>
        <v>0</v>
      </c>
      <c r="BX41" s="154">
        <f t="shared" si="73"/>
        <v>0</v>
      </c>
      <c r="BY41" s="154">
        <f t="shared" si="74"/>
        <v>0</v>
      </c>
      <c r="BZ41" s="154">
        <f t="shared" si="75"/>
        <v>0</v>
      </c>
      <c r="CA41" s="154">
        <f t="shared" si="76"/>
        <v>0</v>
      </c>
      <c r="CB41" s="154">
        <f t="shared" si="77"/>
        <v>0</v>
      </c>
      <c r="CC41" s="154">
        <f t="shared" si="78"/>
        <v>0</v>
      </c>
      <c r="CD41" s="154">
        <f t="shared" si="79"/>
        <v>0</v>
      </c>
      <c r="CE41" s="154">
        <f t="shared" si="80"/>
        <v>0</v>
      </c>
      <c r="CF41" s="154">
        <f t="shared" si="81"/>
        <v>0</v>
      </c>
      <c r="CG41" s="154">
        <f t="shared" si="82"/>
        <v>0</v>
      </c>
      <c r="CH41" s="154">
        <f t="shared" si="83"/>
        <v>0</v>
      </c>
      <c r="CI41" s="154">
        <f t="shared" si="84"/>
        <v>0</v>
      </c>
      <c r="CJ41" s="154">
        <f t="shared" si="85"/>
        <v>0</v>
      </c>
      <c r="CK41" s="154">
        <f t="shared" si="86"/>
        <v>0</v>
      </c>
      <c r="CL41" s="154">
        <f t="shared" si="87"/>
        <v>0</v>
      </c>
      <c r="CM41" s="154">
        <f t="shared" si="88"/>
        <v>0</v>
      </c>
      <c r="CN41" s="154">
        <f t="shared" si="89"/>
        <v>0</v>
      </c>
      <c r="CO41" s="154">
        <f t="shared" si="90"/>
        <v>0</v>
      </c>
      <c r="CP41" s="154">
        <f t="shared" si="91"/>
        <v>0</v>
      </c>
      <c r="CQ41" s="154">
        <f t="shared" si="92"/>
        <v>0</v>
      </c>
      <c r="CR41" s="154">
        <f t="shared" si="93"/>
        <v>0</v>
      </c>
      <c r="CS41" s="154">
        <f t="shared" si="94"/>
        <v>0</v>
      </c>
      <c r="CT41" s="154">
        <f t="shared" si="95"/>
        <v>0</v>
      </c>
      <c r="CU41" s="154">
        <f t="shared" si="96"/>
        <v>0</v>
      </c>
      <c r="CV41" s="154">
        <f t="shared" si="97"/>
        <v>0</v>
      </c>
      <c r="CW41" s="154">
        <f t="shared" si="98"/>
        <v>0</v>
      </c>
      <c r="CX41" s="154">
        <f t="shared" si="99"/>
        <v>0</v>
      </c>
      <c r="CY41" s="154">
        <f t="shared" si="100"/>
        <v>0</v>
      </c>
      <c r="CZ41" s="154">
        <f t="shared" si="101"/>
        <v>0</v>
      </c>
      <c r="DA41" s="154">
        <f t="shared" si="102"/>
        <v>0</v>
      </c>
      <c r="DB41" s="154">
        <f t="shared" si="103"/>
        <v>0</v>
      </c>
      <c r="DC41" s="154">
        <f t="shared" si="104"/>
        <v>0</v>
      </c>
      <c r="DD41" s="154">
        <f t="shared" si="105"/>
        <v>0</v>
      </c>
      <c r="DE41" s="154">
        <f t="shared" si="106"/>
        <v>0</v>
      </c>
      <c r="DF41" s="154">
        <f t="shared" si="107"/>
        <v>0</v>
      </c>
      <c r="DG41" s="154">
        <f t="shared" si="108"/>
        <v>0</v>
      </c>
      <c r="DH41" s="154">
        <f t="shared" si="109"/>
        <v>0</v>
      </c>
      <c r="DI41" s="154">
        <f t="shared" si="110"/>
        <v>0</v>
      </c>
      <c r="DJ41" s="154">
        <f t="shared" si="111"/>
        <v>0</v>
      </c>
      <c r="DK41" s="162" t="str">
        <f t="shared" si="112"/>
        <v>7</v>
      </c>
      <c r="DL41" s="162">
        <f t="shared" ca="1" si="113"/>
        <v>0</v>
      </c>
      <c r="DM41" s="154">
        <f ca="1">IF($K41&lt;&gt;1,IF(ISNUMBER(INDEX(Import.PLE,$K41,DM$16)),IF(INDEX(Import.PLE,$K41,DM$16)&lt;=mediçao,BM41,0),0),PLE!$AA$28*BM41)</f>
        <v>0</v>
      </c>
      <c r="DN41" s="154">
        <f ca="1">IF($K41&lt;&gt;1,IF(ISNUMBER(INDEX(Import.PLE,$K41,DN$16)),IF(INDEX(Import.PLE,$K41,DN$16)&lt;=mediçao,BN41,0),0),PLE!$AA$28*BN41)</f>
        <v>0</v>
      </c>
      <c r="DO41" s="154">
        <f ca="1">IF($K41&lt;&gt;1,IF(ISNUMBER(INDEX(Import.PLE,$K41,DO$16)),IF(INDEX(Import.PLE,$K41,DO$16)&lt;=mediçao,BO41,0),0),PLE!$AA$28*BO41)</f>
        <v>0</v>
      </c>
      <c r="DP41" s="154">
        <f ca="1">IF($K41&lt;&gt;1,IF(ISNUMBER(INDEX(Import.PLE,$K41,DP$16)),IF(INDEX(Import.PLE,$K41,DP$16)&lt;=mediçao,BP41,0),0),PLE!$AA$28*BP41)</f>
        <v>0</v>
      </c>
      <c r="DQ41" s="154">
        <f ca="1">IF($K41&lt;&gt;1,IF(ISNUMBER(INDEX(Import.PLE,$K41,DQ$16)),IF(INDEX(Import.PLE,$K41,DQ$16)&lt;=mediçao,BQ41,0),0),PLE!$AA$28*BQ41)</f>
        <v>0</v>
      </c>
      <c r="DR41" s="154">
        <f ca="1">IF($K41&lt;&gt;1,IF(ISNUMBER(INDEX(Import.PLE,$K41,DR$16)),IF(INDEX(Import.PLE,$K41,DR$16)&lt;=mediçao,BR41,0),0),PLE!$AA$28*BR41)</f>
        <v>0</v>
      </c>
      <c r="DS41" s="154">
        <f ca="1">IF($K41&lt;&gt;1,IF(ISNUMBER(INDEX(Import.PLE,$K41,DS$16)),IF(INDEX(Import.PLE,$K41,DS$16)&lt;=mediçao,BS41,0),0),PLE!$AA$28*BS41)</f>
        <v>0</v>
      </c>
      <c r="DT41" s="154">
        <f ca="1">IF($K41&lt;&gt;1,IF(ISNUMBER(INDEX(Import.PLE,$K41,DT$16)),IF(INDEX(Import.PLE,$K41,DT$16)&lt;=mediçao,BT41,0),0),PLE!$AA$28*BT41)</f>
        <v>0</v>
      </c>
      <c r="DU41" s="154">
        <f ca="1">IF($K41&lt;&gt;1,IF(ISNUMBER(INDEX(Import.PLE,$K41,DU$16)),IF(INDEX(Import.PLE,$K41,DU$16)&lt;=mediçao,BU41,0),0),PLE!$AA$28*BU41)</f>
        <v>0</v>
      </c>
      <c r="DV41" s="154">
        <f ca="1">IF($K41&lt;&gt;1,IF(ISNUMBER(INDEX(Import.PLE,$K41,DV$16)),IF(INDEX(Import.PLE,$K41,DV$16)&lt;=mediçao,BV41,0),0),PLE!$AA$28*BV41)</f>
        <v>0</v>
      </c>
      <c r="DW41" s="154">
        <f ca="1">IF($K41&lt;&gt;1,IF(ISNUMBER(INDEX(Import.PLE,$K41,DW$16)),IF(INDEX(Import.PLE,$K41,DW$16)&lt;=mediçao,BW41,0),0),PLE!$AA$28*BW41)</f>
        <v>0</v>
      </c>
      <c r="DX41" s="154">
        <f ca="1">IF($K41&lt;&gt;1,IF(ISNUMBER(INDEX(Import.PLE,$K41,DX$16)),IF(INDEX(Import.PLE,$K41,DX$16)&lt;=mediçao,BX41,0),0),PLE!$AA$28*BX41)</f>
        <v>0</v>
      </c>
      <c r="DY41" s="154">
        <f ca="1">IF($K41&lt;&gt;1,IF(ISNUMBER(INDEX(Import.PLE,$K41,DY$16)),IF(INDEX(Import.PLE,$K41,DY$16)&lt;=mediçao,BY41,0),0),PLE!$AA$28*BY41)</f>
        <v>0</v>
      </c>
      <c r="DZ41" s="154">
        <f ca="1">IF($K41&lt;&gt;1,IF(ISNUMBER(INDEX(Import.PLE,$K41,DZ$16)),IF(INDEX(Import.PLE,$K41,DZ$16)&lt;=mediçao,BZ41,0),0),PLE!$AA$28*BZ41)</f>
        <v>0</v>
      </c>
      <c r="EA41" s="154">
        <f ca="1">IF($K41&lt;&gt;1,IF(ISNUMBER(INDEX(Import.PLE,$K41,EA$16)),IF(INDEX(Import.PLE,$K41,EA$16)&lt;=mediçao,CA41,0),0),PLE!$AA$28*CA41)</f>
        <v>0</v>
      </c>
      <c r="EB41" s="154">
        <f ca="1">IF($K41&lt;&gt;1,IF(ISNUMBER(INDEX(Import.PLE,$K41,EB$16)),IF(INDEX(Import.PLE,$K41,EB$16)&lt;=mediçao,CB41,0),0),PLE!$AA$28*CB41)</f>
        <v>0</v>
      </c>
      <c r="EC41" s="154">
        <f ca="1">IF($K41&lt;&gt;1,IF(ISNUMBER(INDEX(Import.PLE,$K41,EC$16)),IF(INDEX(Import.PLE,$K41,EC$16)&lt;=mediçao,CC41,0),0),PLE!$AA$28*CC41)</f>
        <v>0</v>
      </c>
      <c r="ED41" s="154">
        <f ca="1">IF($K41&lt;&gt;1,IF(ISNUMBER(INDEX(Import.PLE,$K41,ED$16)),IF(INDEX(Import.PLE,$K41,ED$16)&lt;=mediçao,CD41,0),0),PLE!$AA$28*CD41)</f>
        <v>0</v>
      </c>
      <c r="EE41" s="154">
        <f ca="1">IF($K41&lt;&gt;1,IF(ISNUMBER(INDEX(Import.PLE,$K41,EE$16)),IF(INDEX(Import.PLE,$K41,EE$16)&lt;=mediçao,CE41,0),0),PLE!$AA$28*CE41)</f>
        <v>0</v>
      </c>
      <c r="EF41" s="154">
        <f ca="1">IF($K41&lt;&gt;1,IF(ISNUMBER(INDEX(Import.PLE,$K41,EF$16)),IF(INDEX(Import.PLE,$K41,EF$16)&lt;=mediçao,CF41,0),0),PLE!$AA$28*CF41)</f>
        <v>0</v>
      </c>
      <c r="EG41" s="154">
        <f ca="1">IF($K41&lt;&gt;1,IF(ISNUMBER(INDEX(Import.PLE,$K41,EG$16)),IF(INDEX(Import.PLE,$K41,EG$16)&lt;=mediçao,CG41,0),0),PLE!$AA$28*CG41)</f>
        <v>0</v>
      </c>
      <c r="EH41" s="154">
        <f ca="1">IF($K41&lt;&gt;1,IF(ISNUMBER(INDEX(Import.PLE,$K41,EH$16)),IF(INDEX(Import.PLE,$K41,EH$16)&lt;=mediçao,CH41,0),0),PLE!$AA$28*CH41)</f>
        <v>0</v>
      </c>
      <c r="EI41" s="154">
        <f ca="1">IF($K41&lt;&gt;1,IF(ISNUMBER(INDEX(Import.PLE,$K41,EI$16)),IF(INDEX(Import.PLE,$K41,EI$16)&lt;=mediçao,CI41,0),0),PLE!$AA$28*CI41)</f>
        <v>0</v>
      </c>
      <c r="EJ41" s="154">
        <f ca="1">IF($K41&lt;&gt;1,IF(ISNUMBER(INDEX(Import.PLE,$K41,EJ$16)),IF(INDEX(Import.PLE,$K41,EJ$16)&lt;=mediçao,CJ41,0),0),PLE!$AA$28*CJ41)</f>
        <v>0</v>
      </c>
      <c r="EK41" s="154">
        <f ca="1">IF($K41&lt;&gt;1,IF(ISNUMBER(INDEX(Import.PLE,$K41,EK$16)),IF(INDEX(Import.PLE,$K41,EK$16)&lt;=mediçao,CK41,0),0),PLE!$AA$28*CK41)</f>
        <v>0</v>
      </c>
      <c r="EL41" s="154">
        <f ca="1">IF($K41&lt;&gt;1,IF(ISNUMBER(INDEX(Import.PLE,$K41,EL$16)),IF(INDEX(Import.PLE,$K41,EL$16)&lt;=mediçao,CL41,0),0),PLE!$AA$28*CL41)</f>
        <v>0</v>
      </c>
      <c r="EM41" s="154">
        <f ca="1">IF($K41&lt;&gt;1,IF(ISNUMBER(INDEX(Import.PLE,$K41,EM$16)),IF(INDEX(Import.PLE,$K41,EM$16)&lt;=mediçao,CM41,0),0),PLE!$AA$28*CM41)</f>
        <v>0</v>
      </c>
      <c r="EN41" s="154">
        <f ca="1">IF($K41&lt;&gt;1,IF(ISNUMBER(INDEX(Import.PLE,$K41,EN$16)),IF(INDEX(Import.PLE,$K41,EN$16)&lt;=mediçao,CN41,0),0),PLE!$AA$28*CN41)</f>
        <v>0</v>
      </c>
      <c r="EO41" s="154">
        <f ca="1">IF($K41&lt;&gt;1,IF(ISNUMBER(INDEX(Import.PLE,$K41,EO$16)),IF(INDEX(Import.PLE,$K41,EO$16)&lt;=mediçao,CO41,0),0),PLE!$AA$28*CO41)</f>
        <v>0</v>
      </c>
      <c r="EP41" s="154">
        <f ca="1">IF($K41&lt;&gt;1,IF(ISNUMBER(INDEX(Import.PLE,$K41,EP$16)),IF(INDEX(Import.PLE,$K41,EP$16)&lt;=mediçao,CP41,0),0),PLE!$AA$28*CP41)</f>
        <v>0</v>
      </c>
      <c r="EQ41" s="154">
        <f ca="1">IF($K41&lt;&gt;1,IF(ISNUMBER(INDEX(Import.PLE,$K41,EQ$16)),IF(INDEX(Import.PLE,$K41,EQ$16)&lt;=mediçao,CQ41,0),0),PLE!$AA$28*CQ41)</f>
        <v>0</v>
      </c>
      <c r="ER41" s="154">
        <f ca="1">IF($K41&lt;&gt;1,IF(ISNUMBER(INDEX(Import.PLE,$K41,ER$16)),IF(INDEX(Import.PLE,$K41,ER$16)&lt;=mediçao,CR41,0),0),PLE!$AA$28*CR41)</f>
        <v>0</v>
      </c>
      <c r="ES41" s="154">
        <f ca="1">IF($K41&lt;&gt;1,IF(ISNUMBER(INDEX(Import.PLE,$K41,ES$16)),IF(INDEX(Import.PLE,$K41,ES$16)&lt;=mediçao,CS41,0),0),PLE!$AA$28*CS41)</f>
        <v>0</v>
      </c>
      <c r="ET41" s="154">
        <f ca="1">IF($K41&lt;&gt;1,IF(ISNUMBER(INDEX(Import.PLE,$K41,ET$16)),IF(INDEX(Import.PLE,$K41,ET$16)&lt;=mediçao,CT41,0),0),PLE!$AA$28*CT41)</f>
        <v>0</v>
      </c>
      <c r="EU41" s="154">
        <f ca="1">IF($K41&lt;&gt;1,IF(ISNUMBER(INDEX(Import.PLE,$K41,EU$16)),IF(INDEX(Import.PLE,$K41,EU$16)&lt;=mediçao,CU41,0),0),PLE!$AA$28*CU41)</f>
        <v>0</v>
      </c>
      <c r="EV41" s="154">
        <f ca="1">IF($K41&lt;&gt;1,IF(ISNUMBER(INDEX(Import.PLE,$K41,EV$16)),IF(INDEX(Import.PLE,$K41,EV$16)&lt;=mediçao,CV41,0),0),PLE!$AA$28*CV41)</f>
        <v>0</v>
      </c>
      <c r="EW41" s="154">
        <f ca="1">IF($K41&lt;&gt;1,IF(ISNUMBER(INDEX(Import.PLE,$K41,EW$16)),IF(INDEX(Import.PLE,$K41,EW$16)&lt;=mediçao,CW41,0),0),PLE!$AA$28*CW41)</f>
        <v>0</v>
      </c>
      <c r="EX41" s="154">
        <f ca="1">IF($K41&lt;&gt;1,IF(ISNUMBER(INDEX(Import.PLE,$K41,EX$16)),IF(INDEX(Import.PLE,$K41,EX$16)&lt;=mediçao,CX41,0),0),PLE!$AA$28*CX41)</f>
        <v>0</v>
      </c>
      <c r="EY41" s="154">
        <f ca="1">IF($K41&lt;&gt;1,IF(ISNUMBER(INDEX(Import.PLE,$K41,EY$16)),IF(INDEX(Import.PLE,$K41,EY$16)&lt;=mediçao,CY41,0),0),PLE!$AA$28*CY41)</f>
        <v>0</v>
      </c>
      <c r="EZ41" s="154">
        <f ca="1">IF($K41&lt;&gt;1,IF(ISNUMBER(INDEX(Import.PLE,$K41,EZ$16)),IF(INDEX(Import.PLE,$K41,EZ$16)&lt;=mediçao,CZ41,0),0),PLE!$AA$28*CZ41)</f>
        <v>0</v>
      </c>
      <c r="FA41" s="154">
        <f ca="1">IF($K41&lt;&gt;1,IF(ISNUMBER(INDEX(Import.PLE,$K41,FA$16)),IF(INDEX(Import.PLE,$K41,FA$16)&lt;=mediçao,DA41,0),0),PLE!$AA$28*DA41)</f>
        <v>0</v>
      </c>
      <c r="FB41" s="154">
        <f ca="1">IF($K41&lt;&gt;1,IF(ISNUMBER(INDEX(Import.PLE,$K41,FB$16)),IF(INDEX(Import.PLE,$K41,FB$16)&lt;=mediçao,DB41,0),0),PLE!$AA$28*DB41)</f>
        <v>0</v>
      </c>
      <c r="FC41" s="154">
        <f ca="1">IF($K41&lt;&gt;1,IF(ISNUMBER(INDEX(Import.PLE,$K41,FC$16)),IF(INDEX(Import.PLE,$K41,FC$16)&lt;=mediçao,DC41,0),0),PLE!$AA$28*DC41)</f>
        <v>0</v>
      </c>
      <c r="FD41" s="154">
        <f ca="1">IF($K41&lt;&gt;1,IF(ISNUMBER(INDEX(Import.PLE,$K41,FD$16)),IF(INDEX(Import.PLE,$K41,FD$16)&lt;=mediçao,DD41,0),0),PLE!$AA$28*DD41)</f>
        <v>0</v>
      </c>
      <c r="FE41" s="154">
        <f ca="1">IF($K41&lt;&gt;1,IF(ISNUMBER(INDEX(Import.PLE,$K41,FE$16)),IF(INDEX(Import.PLE,$K41,FE$16)&lt;=mediçao,DE41,0),0),PLE!$AA$28*DE41)</f>
        <v>0</v>
      </c>
      <c r="FF41" s="154">
        <f ca="1">IF($K41&lt;&gt;1,IF(ISNUMBER(INDEX(Import.PLE,$K41,FF$16)),IF(INDEX(Import.PLE,$K41,FF$16)&lt;=mediçao,DF41,0),0),PLE!$AA$28*DF41)</f>
        <v>0</v>
      </c>
      <c r="FG41" s="154">
        <f ca="1">IF($K41&lt;&gt;1,IF(ISNUMBER(INDEX(Import.PLE,$K41,FG$16)),IF(INDEX(Import.PLE,$K41,FG$16)&lt;=mediçao,DG41,0),0),PLE!$AA$28*DG41)</f>
        <v>0</v>
      </c>
      <c r="FH41" s="154">
        <f ca="1">IF($K41&lt;&gt;1,IF(ISNUMBER(INDEX(Import.PLE,$K41,FH$16)),IF(INDEX(Import.PLE,$K41,FH$16)&lt;=mediçao,DH41,0),0),PLE!$AA$28*DH41)</f>
        <v>0</v>
      </c>
      <c r="FI41" s="154">
        <f ca="1">IF($K41&lt;&gt;1,IF(ISNUMBER(INDEX(Import.PLE,$K41,FI$16)),IF(INDEX(Import.PLE,$K41,FI$16)&lt;=mediçao,DI41,0),0),PLE!$AA$28*DI41)</f>
        <v>0</v>
      </c>
      <c r="FJ41" s="154">
        <f ca="1">IF($K41&lt;&gt;1,IF(ISNUMBER(INDEX(Import.PLE,$K41,FJ$16)),IF(INDEX(Import.PLE,$K41,FJ$16)&lt;=mediçao,DJ41,0),0),PLE!$AA$28*DJ41)</f>
        <v>0</v>
      </c>
    </row>
    <row r="42" spans="2:166" s="113" customFormat="1" x14ac:dyDescent="0.25">
      <c r="B42" s="153">
        <f t="shared" ca="1" si="3"/>
        <v>25</v>
      </c>
      <c r="C42" s="108" t="str">
        <f t="shared" si="59"/>
        <v>Nível</v>
      </c>
      <c r="D42" s="177" t="s">
        <v>217</v>
      </c>
      <c r="E42" s="178" t="s">
        <v>167</v>
      </c>
      <c r="F42" s="176"/>
      <c r="G42" s="214" t="str">
        <f t="shared" si="60"/>
        <v/>
      </c>
      <c r="H42" s="215" t="str">
        <f t="shared" si="61"/>
        <v/>
      </c>
      <c r="I42" s="216"/>
      <c r="J42" s="111"/>
      <c r="K42" s="209"/>
      <c r="L42" s="208" t="str">
        <f>activatedados.form2</f>
        <v/>
      </c>
      <c r="M42" s="112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221"/>
      <c r="AK42" s="221"/>
      <c r="AL42" s="221"/>
      <c r="AM42" s="221"/>
      <c r="AN42" s="221"/>
      <c r="AO42" s="221"/>
      <c r="AP42" s="221"/>
      <c r="AQ42" s="221"/>
      <c r="AR42" s="221"/>
      <c r="AS42" s="221"/>
      <c r="AT42" s="221"/>
      <c r="AU42" s="221"/>
      <c r="AV42" s="221"/>
      <c r="AW42" s="221"/>
      <c r="AX42" s="221"/>
      <c r="AY42" s="221"/>
      <c r="AZ42" s="221"/>
      <c r="BA42" s="221"/>
      <c r="BB42" s="221"/>
      <c r="BC42" s="221"/>
      <c r="BD42" s="221"/>
      <c r="BE42" s="221"/>
      <c r="BF42" s="221"/>
      <c r="BG42" s="221"/>
      <c r="BH42" s="221"/>
      <c r="BI42" s="221"/>
      <c r="BJ42" s="221"/>
      <c r="BK42" s="221"/>
      <c r="BM42" s="154">
        <f t="shared" si="62"/>
        <v>0</v>
      </c>
      <c r="BN42" s="154">
        <f t="shared" si="63"/>
        <v>0</v>
      </c>
      <c r="BO42" s="154">
        <f t="shared" si="64"/>
        <v>0</v>
      </c>
      <c r="BP42" s="154">
        <f t="shared" si="65"/>
        <v>0</v>
      </c>
      <c r="BQ42" s="154">
        <f t="shared" si="66"/>
        <v>0</v>
      </c>
      <c r="BR42" s="154">
        <f t="shared" si="67"/>
        <v>0</v>
      </c>
      <c r="BS42" s="154">
        <f t="shared" si="68"/>
        <v>0</v>
      </c>
      <c r="BT42" s="154">
        <f t="shared" si="69"/>
        <v>0</v>
      </c>
      <c r="BU42" s="154">
        <f t="shared" si="70"/>
        <v>0</v>
      </c>
      <c r="BV42" s="154">
        <f t="shared" si="71"/>
        <v>0</v>
      </c>
      <c r="BW42" s="154">
        <f t="shared" si="72"/>
        <v>0</v>
      </c>
      <c r="BX42" s="154">
        <f t="shared" si="73"/>
        <v>0</v>
      </c>
      <c r="BY42" s="154">
        <f t="shared" si="74"/>
        <v>0</v>
      </c>
      <c r="BZ42" s="154">
        <f t="shared" si="75"/>
        <v>0</v>
      </c>
      <c r="CA42" s="154">
        <f t="shared" si="76"/>
        <v>0</v>
      </c>
      <c r="CB42" s="154">
        <f t="shared" si="77"/>
        <v>0</v>
      </c>
      <c r="CC42" s="154">
        <f t="shared" si="78"/>
        <v>0</v>
      </c>
      <c r="CD42" s="154">
        <f t="shared" si="79"/>
        <v>0</v>
      </c>
      <c r="CE42" s="154">
        <f t="shared" si="80"/>
        <v>0</v>
      </c>
      <c r="CF42" s="154">
        <f t="shared" si="81"/>
        <v>0</v>
      </c>
      <c r="CG42" s="154">
        <f t="shared" si="82"/>
        <v>0</v>
      </c>
      <c r="CH42" s="154">
        <f t="shared" si="83"/>
        <v>0</v>
      </c>
      <c r="CI42" s="154">
        <f t="shared" si="84"/>
        <v>0</v>
      </c>
      <c r="CJ42" s="154">
        <f t="shared" si="85"/>
        <v>0</v>
      </c>
      <c r="CK42" s="154">
        <f t="shared" si="86"/>
        <v>0</v>
      </c>
      <c r="CL42" s="154">
        <f t="shared" si="87"/>
        <v>0</v>
      </c>
      <c r="CM42" s="154">
        <f t="shared" si="88"/>
        <v>0</v>
      </c>
      <c r="CN42" s="154">
        <f t="shared" si="89"/>
        <v>0</v>
      </c>
      <c r="CO42" s="154">
        <f t="shared" si="90"/>
        <v>0</v>
      </c>
      <c r="CP42" s="154">
        <f t="shared" si="91"/>
        <v>0</v>
      </c>
      <c r="CQ42" s="154">
        <f t="shared" si="92"/>
        <v>0</v>
      </c>
      <c r="CR42" s="154">
        <f t="shared" si="93"/>
        <v>0</v>
      </c>
      <c r="CS42" s="154">
        <f t="shared" si="94"/>
        <v>0</v>
      </c>
      <c r="CT42" s="154">
        <f t="shared" si="95"/>
        <v>0</v>
      </c>
      <c r="CU42" s="154">
        <f t="shared" si="96"/>
        <v>0</v>
      </c>
      <c r="CV42" s="154">
        <f t="shared" si="97"/>
        <v>0</v>
      </c>
      <c r="CW42" s="154">
        <f t="shared" si="98"/>
        <v>0</v>
      </c>
      <c r="CX42" s="154">
        <f t="shared" si="99"/>
        <v>0</v>
      </c>
      <c r="CY42" s="154">
        <f t="shared" si="100"/>
        <v>0</v>
      </c>
      <c r="CZ42" s="154">
        <f t="shared" si="101"/>
        <v>0</v>
      </c>
      <c r="DA42" s="154">
        <f t="shared" si="102"/>
        <v>0</v>
      </c>
      <c r="DB42" s="154">
        <f t="shared" si="103"/>
        <v>0</v>
      </c>
      <c r="DC42" s="154">
        <f t="shared" si="104"/>
        <v>0</v>
      </c>
      <c r="DD42" s="154">
        <f t="shared" si="105"/>
        <v>0</v>
      </c>
      <c r="DE42" s="154">
        <f t="shared" si="106"/>
        <v>0</v>
      </c>
      <c r="DF42" s="154">
        <f t="shared" si="107"/>
        <v>0</v>
      </c>
      <c r="DG42" s="154">
        <f t="shared" si="108"/>
        <v>0</v>
      </c>
      <c r="DH42" s="154">
        <f t="shared" si="109"/>
        <v>0</v>
      </c>
      <c r="DI42" s="154">
        <f t="shared" si="110"/>
        <v>0</v>
      </c>
      <c r="DJ42" s="154">
        <f t="shared" si="111"/>
        <v>0</v>
      </c>
      <c r="DK42" s="162" t="str">
        <f t="shared" si="112"/>
        <v>8</v>
      </c>
      <c r="DL42" s="162">
        <f t="shared" ca="1" si="113"/>
        <v>0</v>
      </c>
      <c r="DM42" s="154">
        <f ca="1">IF($K42&lt;&gt;1,IF(ISNUMBER(INDEX(Import.PLE,$K42,DM$16)),IF(INDEX(Import.PLE,$K42,DM$16)&lt;=mediçao,BM42,0),0),PLE!$AA$28*BM42)</f>
        <v>0</v>
      </c>
      <c r="DN42" s="154">
        <f ca="1">IF($K42&lt;&gt;1,IF(ISNUMBER(INDEX(Import.PLE,$K42,DN$16)),IF(INDEX(Import.PLE,$K42,DN$16)&lt;=mediçao,BN42,0),0),PLE!$AA$28*BN42)</f>
        <v>0</v>
      </c>
      <c r="DO42" s="154">
        <f ca="1">IF($K42&lt;&gt;1,IF(ISNUMBER(INDEX(Import.PLE,$K42,DO$16)),IF(INDEX(Import.PLE,$K42,DO$16)&lt;=mediçao,BO42,0),0),PLE!$AA$28*BO42)</f>
        <v>0</v>
      </c>
      <c r="DP42" s="154">
        <f ca="1">IF($K42&lt;&gt;1,IF(ISNUMBER(INDEX(Import.PLE,$K42,DP$16)),IF(INDEX(Import.PLE,$K42,DP$16)&lt;=mediçao,BP42,0),0),PLE!$AA$28*BP42)</f>
        <v>0</v>
      </c>
      <c r="DQ42" s="154">
        <f ca="1">IF($K42&lt;&gt;1,IF(ISNUMBER(INDEX(Import.PLE,$K42,DQ$16)),IF(INDEX(Import.PLE,$K42,DQ$16)&lt;=mediçao,BQ42,0),0),PLE!$AA$28*BQ42)</f>
        <v>0</v>
      </c>
      <c r="DR42" s="154">
        <f ca="1">IF($K42&lt;&gt;1,IF(ISNUMBER(INDEX(Import.PLE,$K42,DR$16)),IF(INDEX(Import.PLE,$K42,DR$16)&lt;=mediçao,BR42,0),0),PLE!$AA$28*BR42)</f>
        <v>0</v>
      </c>
      <c r="DS42" s="154">
        <f ca="1">IF($K42&lt;&gt;1,IF(ISNUMBER(INDEX(Import.PLE,$K42,DS$16)),IF(INDEX(Import.PLE,$K42,DS$16)&lt;=mediçao,BS42,0),0),PLE!$AA$28*BS42)</f>
        <v>0</v>
      </c>
      <c r="DT42" s="154">
        <f ca="1">IF($K42&lt;&gt;1,IF(ISNUMBER(INDEX(Import.PLE,$K42,DT$16)),IF(INDEX(Import.PLE,$K42,DT$16)&lt;=mediçao,BT42,0),0),PLE!$AA$28*BT42)</f>
        <v>0</v>
      </c>
      <c r="DU42" s="154">
        <f ca="1">IF($K42&lt;&gt;1,IF(ISNUMBER(INDEX(Import.PLE,$K42,DU$16)),IF(INDEX(Import.PLE,$K42,DU$16)&lt;=mediçao,BU42,0),0),PLE!$AA$28*BU42)</f>
        <v>0</v>
      </c>
      <c r="DV42" s="154">
        <f ca="1">IF($K42&lt;&gt;1,IF(ISNUMBER(INDEX(Import.PLE,$K42,DV$16)),IF(INDEX(Import.PLE,$K42,DV$16)&lt;=mediçao,BV42,0),0),PLE!$AA$28*BV42)</f>
        <v>0</v>
      </c>
      <c r="DW42" s="154">
        <f ca="1">IF($K42&lt;&gt;1,IF(ISNUMBER(INDEX(Import.PLE,$K42,DW$16)),IF(INDEX(Import.PLE,$K42,DW$16)&lt;=mediçao,BW42,0),0),PLE!$AA$28*BW42)</f>
        <v>0</v>
      </c>
      <c r="DX42" s="154">
        <f ca="1">IF($K42&lt;&gt;1,IF(ISNUMBER(INDEX(Import.PLE,$K42,DX$16)),IF(INDEX(Import.PLE,$K42,DX$16)&lt;=mediçao,BX42,0),0),PLE!$AA$28*BX42)</f>
        <v>0</v>
      </c>
      <c r="DY42" s="154">
        <f ca="1">IF($K42&lt;&gt;1,IF(ISNUMBER(INDEX(Import.PLE,$K42,DY$16)),IF(INDEX(Import.PLE,$K42,DY$16)&lt;=mediçao,BY42,0),0),PLE!$AA$28*BY42)</f>
        <v>0</v>
      </c>
      <c r="DZ42" s="154">
        <f ca="1">IF($K42&lt;&gt;1,IF(ISNUMBER(INDEX(Import.PLE,$K42,DZ$16)),IF(INDEX(Import.PLE,$K42,DZ$16)&lt;=mediçao,BZ42,0),0),PLE!$AA$28*BZ42)</f>
        <v>0</v>
      </c>
      <c r="EA42" s="154">
        <f ca="1">IF($K42&lt;&gt;1,IF(ISNUMBER(INDEX(Import.PLE,$K42,EA$16)),IF(INDEX(Import.PLE,$K42,EA$16)&lt;=mediçao,CA42,0),0),PLE!$AA$28*CA42)</f>
        <v>0</v>
      </c>
      <c r="EB42" s="154">
        <f ca="1">IF($K42&lt;&gt;1,IF(ISNUMBER(INDEX(Import.PLE,$K42,EB$16)),IF(INDEX(Import.PLE,$K42,EB$16)&lt;=mediçao,CB42,0),0),PLE!$AA$28*CB42)</f>
        <v>0</v>
      </c>
      <c r="EC42" s="154">
        <f ca="1">IF($K42&lt;&gt;1,IF(ISNUMBER(INDEX(Import.PLE,$K42,EC$16)),IF(INDEX(Import.PLE,$K42,EC$16)&lt;=mediçao,CC42,0),0),PLE!$AA$28*CC42)</f>
        <v>0</v>
      </c>
      <c r="ED42" s="154">
        <f ca="1">IF($K42&lt;&gt;1,IF(ISNUMBER(INDEX(Import.PLE,$K42,ED$16)),IF(INDEX(Import.PLE,$K42,ED$16)&lt;=mediçao,CD42,0),0),PLE!$AA$28*CD42)</f>
        <v>0</v>
      </c>
      <c r="EE42" s="154">
        <f ca="1">IF($K42&lt;&gt;1,IF(ISNUMBER(INDEX(Import.PLE,$K42,EE$16)),IF(INDEX(Import.PLE,$K42,EE$16)&lt;=mediçao,CE42,0),0),PLE!$AA$28*CE42)</f>
        <v>0</v>
      </c>
      <c r="EF42" s="154">
        <f ca="1">IF($K42&lt;&gt;1,IF(ISNUMBER(INDEX(Import.PLE,$K42,EF$16)),IF(INDEX(Import.PLE,$K42,EF$16)&lt;=mediçao,CF42,0),0),PLE!$AA$28*CF42)</f>
        <v>0</v>
      </c>
      <c r="EG42" s="154">
        <f ca="1">IF($K42&lt;&gt;1,IF(ISNUMBER(INDEX(Import.PLE,$K42,EG$16)),IF(INDEX(Import.PLE,$K42,EG$16)&lt;=mediçao,CG42,0),0),PLE!$AA$28*CG42)</f>
        <v>0</v>
      </c>
      <c r="EH42" s="154">
        <f ca="1">IF($K42&lt;&gt;1,IF(ISNUMBER(INDEX(Import.PLE,$K42,EH$16)),IF(INDEX(Import.PLE,$K42,EH$16)&lt;=mediçao,CH42,0),0),PLE!$AA$28*CH42)</f>
        <v>0</v>
      </c>
      <c r="EI42" s="154">
        <f ca="1">IF($K42&lt;&gt;1,IF(ISNUMBER(INDEX(Import.PLE,$K42,EI$16)),IF(INDEX(Import.PLE,$K42,EI$16)&lt;=mediçao,CI42,0),0),PLE!$AA$28*CI42)</f>
        <v>0</v>
      </c>
      <c r="EJ42" s="154">
        <f ca="1">IF($K42&lt;&gt;1,IF(ISNUMBER(INDEX(Import.PLE,$K42,EJ$16)),IF(INDEX(Import.PLE,$K42,EJ$16)&lt;=mediçao,CJ42,0),0),PLE!$AA$28*CJ42)</f>
        <v>0</v>
      </c>
      <c r="EK42" s="154">
        <f ca="1">IF($K42&lt;&gt;1,IF(ISNUMBER(INDEX(Import.PLE,$K42,EK$16)),IF(INDEX(Import.PLE,$K42,EK$16)&lt;=mediçao,CK42,0),0),PLE!$AA$28*CK42)</f>
        <v>0</v>
      </c>
      <c r="EL42" s="154">
        <f ca="1">IF($K42&lt;&gt;1,IF(ISNUMBER(INDEX(Import.PLE,$K42,EL$16)),IF(INDEX(Import.PLE,$K42,EL$16)&lt;=mediçao,CL42,0),0),PLE!$AA$28*CL42)</f>
        <v>0</v>
      </c>
      <c r="EM42" s="154">
        <f ca="1">IF($K42&lt;&gt;1,IF(ISNUMBER(INDEX(Import.PLE,$K42,EM$16)),IF(INDEX(Import.PLE,$K42,EM$16)&lt;=mediçao,CM42,0),0),PLE!$AA$28*CM42)</f>
        <v>0</v>
      </c>
      <c r="EN42" s="154">
        <f ca="1">IF($K42&lt;&gt;1,IF(ISNUMBER(INDEX(Import.PLE,$K42,EN$16)),IF(INDEX(Import.PLE,$K42,EN$16)&lt;=mediçao,CN42,0),0),PLE!$AA$28*CN42)</f>
        <v>0</v>
      </c>
      <c r="EO42" s="154">
        <f ca="1">IF($K42&lt;&gt;1,IF(ISNUMBER(INDEX(Import.PLE,$K42,EO$16)),IF(INDEX(Import.PLE,$K42,EO$16)&lt;=mediçao,CO42,0),0),PLE!$AA$28*CO42)</f>
        <v>0</v>
      </c>
      <c r="EP42" s="154">
        <f ca="1">IF($K42&lt;&gt;1,IF(ISNUMBER(INDEX(Import.PLE,$K42,EP$16)),IF(INDEX(Import.PLE,$K42,EP$16)&lt;=mediçao,CP42,0),0),PLE!$AA$28*CP42)</f>
        <v>0</v>
      </c>
      <c r="EQ42" s="154">
        <f ca="1">IF($K42&lt;&gt;1,IF(ISNUMBER(INDEX(Import.PLE,$K42,EQ$16)),IF(INDEX(Import.PLE,$K42,EQ$16)&lt;=mediçao,CQ42,0),0),PLE!$AA$28*CQ42)</f>
        <v>0</v>
      </c>
      <c r="ER42" s="154">
        <f ca="1">IF($K42&lt;&gt;1,IF(ISNUMBER(INDEX(Import.PLE,$K42,ER$16)),IF(INDEX(Import.PLE,$K42,ER$16)&lt;=mediçao,CR42,0),0),PLE!$AA$28*CR42)</f>
        <v>0</v>
      </c>
      <c r="ES42" s="154">
        <f ca="1">IF($K42&lt;&gt;1,IF(ISNUMBER(INDEX(Import.PLE,$K42,ES$16)),IF(INDEX(Import.PLE,$K42,ES$16)&lt;=mediçao,CS42,0),0),PLE!$AA$28*CS42)</f>
        <v>0</v>
      </c>
      <c r="ET42" s="154">
        <f ca="1">IF($K42&lt;&gt;1,IF(ISNUMBER(INDEX(Import.PLE,$K42,ET$16)),IF(INDEX(Import.PLE,$K42,ET$16)&lt;=mediçao,CT42,0),0),PLE!$AA$28*CT42)</f>
        <v>0</v>
      </c>
      <c r="EU42" s="154">
        <f ca="1">IF($K42&lt;&gt;1,IF(ISNUMBER(INDEX(Import.PLE,$K42,EU$16)),IF(INDEX(Import.PLE,$K42,EU$16)&lt;=mediçao,CU42,0),0),PLE!$AA$28*CU42)</f>
        <v>0</v>
      </c>
      <c r="EV42" s="154">
        <f ca="1">IF($K42&lt;&gt;1,IF(ISNUMBER(INDEX(Import.PLE,$K42,EV$16)),IF(INDEX(Import.PLE,$K42,EV$16)&lt;=mediçao,CV42,0),0),PLE!$AA$28*CV42)</f>
        <v>0</v>
      </c>
      <c r="EW42" s="154">
        <f ca="1">IF($K42&lt;&gt;1,IF(ISNUMBER(INDEX(Import.PLE,$K42,EW$16)),IF(INDEX(Import.PLE,$K42,EW$16)&lt;=mediçao,CW42,0),0),PLE!$AA$28*CW42)</f>
        <v>0</v>
      </c>
      <c r="EX42" s="154">
        <f ca="1">IF($K42&lt;&gt;1,IF(ISNUMBER(INDEX(Import.PLE,$K42,EX$16)),IF(INDEX(Import.PLE,$K42,EX$16)&lt;=mediçao,CX42,0),0),PLE!$AA$28*CX42)</f>
        <v>0</v>
      </c>
      <c r="EY42" s="154">
        <f ca="1">IF($K42&lt;&gt;1,IF(ISNUMBER(INDEX(Import.PLE,$K42,EY$16)),IF(INDEX(Import.PLE,$K42,EY$16)&lt;=mediçao,CY42,0),0),PLE!$AA$28*CY42)</f>
        <v>0</v>
      </c>
      <c r="EZ42" s="154">
        <f ca="1">IF($K42&lt;&gt;1,IF(ISNUMBER(INDEX(Import.PLE,$K42,EZ$16)),IF(INDEX(Import.PLE,$K42,EZ$16)&lt;=mediçao,CZ42,0),0),PLE!$AA$28*CZ42)</f>
        <v>0</v>
      </c>
      <c r="FA42" s="154">
        <f ca="1">IF($K42&lt;&gt;1,IF(ISNUMBER(INDEX(Import.PLE,$K42,FA$16)),IF(INDEX(Import.PLE,$K42,FA$16)&lt;=mediçao,DA42,0),0),PLE!$AA$28*DA42)</f>
        <v>0</v>
      </c>
      <c r="FB42" s="154">
        <f ca="1">IF($K42&lt;&gt;1,IF(ISNUMBER(INDEX(Import.PLE,$K42,FB$16)),IF(INDEX(Import.PLE,$K42,FB$16)&lt;=mediçao,DB42,0),0),PLE!$AA$28*DB42)</f>
        <v>0</v>
      </c>
      <c r="FC42" s="154">
        <f ca="1">IF($K42&lt;&gt;1,IF(ISNUMBER(INDEX(Import.PLE,$K42,FC$16)),IF(INDEX(Import.PLE,$K42,FC$16)&lt;=mediçao,DC42,0),0),PLE!$AA$28*DC42)</f>
        <v>0</v>
      </c>
      <c r="FD42" s="154">
        <f ca="1">IF($K42&lt;&gt;1,IF(ISNUMBER(INDEX(Import.PLE,$K42,FD$16)),IF(INDEX(Import.PLE,$K42,FD$16)&lt;=mediçao,DD42,0),0),PLE!$AA$28*DD42)</f>
        <v>0</v>
      </c>
      <c r="FE42" s="154">
        <f ca="1">IF($K42&lt;&gt;1,IF(ISNUMBER(INDEX(Import.PLE,$K42,FE$16)),IF(INDEX(Import.PLE,$K42,FE$16)&lt;=mediçao,DE42,0),0),PLE!$AA$28*DE42)</f>
        <v>0</v>
      </c>
      <c r="FF42" s="154">
        <f ca="1">IF($K42&lt;&gt;1,IF(ISNUMBER(INDEX(Import.PLE,$K42,FF$16)),IF(INDEX(Import.PLE,$K42,FF$16)&lt;=mediçao,DF42,0),0),PLE!$AA$28*DF42)</f>
        <v>0</v>
      </c>
      <c r="FG42" s="154">
        <f ca="1">IF($K42&lt;&gt;1,IF(ISNUMBER(INDEX(Import.PLE,$K42,FG$16)),IF(INDEX(Import.PLE,$K42,FG$16)&lt;=mediçao,DG42,0),0),PLE!$AA$28*DG42)</f>
        <v>0</v>
      </c>
      <c r="FH42" s="154">
        <f ca="1">IF($K42&lt;&gt;1,IF(ISNUMBER(INDEX(Import.PLE,$K42,FH$16)),IF(INDEX(Import.PLE,$K42,FH$16)&lt;=mediçao,DH42,0),0),PLE!$AA$28*DH42)</f>
        <v>0</v>
      </c>
      <c r="FI42" s="154">
        <f ca="1">IF($K42&lt;&gt;1,IF(ISNUMBER(INDEX(Import.PLE,$K42,FI$16)),IF(INDEX(Import.PLE,$K42,FI$16)&lt;=mediçao,DI42,0),0),PLE!$AA$28*DI42)</f>
        <v>0</v>
      </c>
      <c r="FJ42" s="154">
        <f ca="1">IF($K42&lt;&gt;1,IF(ISNUMBER(INDEX(Import.PLE,$K42,FJ$16)),IF(INDEX(Import.PLE,$K42,FJ$16)&lt;=mediçao,DJ42,0),0),PLE!$AA$28*DJ42)</f>
        <v>0</v>
      </c>
    </row>
    <row r="43" spans="2:166" s="113" customFormat="1" ht="45" x14ac:dyDescent="0.25">
      <c r="B43" s="153">
        <f t="shared" ca="1" si="3"/>
        <v>26</v>
      </c>
      <c r="C43" s="108" t="str">
        <f t="shared" si="59"/>
        <v>Serviço</v>
      </c>
      <c r="D43" s="177" t="s">
        <v>218</v>
      </c>
      <c r="E43" s="178" t="s">
        <v>219</v>
      </c>
      <c r="F43" s="176" t="s">
        <v>220</v>
      </c>
      <c r="G43" s="214">
        <f t="shared" si="60"/>
        <v>1589.4</v>
      </c>
      <c r="H43" s="215">
        <f t="shared" si="61"/>
        <v>46.429998741663518</v>
      </c>
      <c r="I43" s="216">
        <v>73795.839999999997</v>
      </c>
      <c r="J43" s="111"/>
      <c r="K43" s="209">
        <f ca="1">DADOS!A41</f>
        <v>8</v>
      </c>
      <c r="L43" s="208" t="str">
        <f ca="1">activatedados.form2</f>
        <v>8-DRENAGEM SUPERFICIAL</v>
      </c>
      <c r="M43" s="112"/>
      <c r="N43" s="221"/>
      <c r="O43" s="221"/>
      <c r="P43" s="221">
        <v>1589.4</v>
      </c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1"/>
      <c r="AG43" s="221"/>
      <c r="AH43" s="221"/>
      <c r="AI43" s="221"/>
      <c r="AJ43" s="221"/>
      <c r="AK43" s="221"/>
      <c r="AL43" s="221"/>
      <c r="AM43" s="221"/>
      <c r="AN43" s="221"/>
      <c r="AO43" s="221"/>
      <c r="AP43" s="221"/>
      <c r="AQ43" s="221"/>
      <c r="AR43" s="221"/>
      <c r="AS43" s="221"/>
      <c r="AT43" s="221"/>
      <c r="AU43" s="221"/>
      <c r="AV43" s="221"/>
      <c r="AW43" s="221"/>
      <c r="AX43" s="221"/>
      <c r="AY43" s="221"/>
      <c r="AZ43" s="221"/>
      <c r="BA43" s="221"/>
      <c r="BB43" s="221"/>
      <c r="BC43" s="221"/>
      <c r="BD43" s="221"/>
      <c r="BE43" s="221"/>
      <c r="BF43" s="221"/>
      <c r="BG43" s="221"/>
      <c r="BH43" s="221"/>
      <c r="BI43" s="221"/>
      <c r="BJ43" s="221"/>
      <c r="BK43" s="221"/>
      <c r="BM43" s="154">
        <f t="shared" ca="1" si="62"/>
        <v>0</v>
      </c>
      <c r="BN43" s="154">
        <f t="shared" ca="1" si="63"/>
        <v>0</v>
      </c>
      <c r="BO43" s="154">
        <f t="shared" ca="1" si="64"/>
        <v>73795.839999999997</v>
      </c>
      <c r="BP43" s="154">
        <f t="shared" ca="1" si="65"/>
        <v>0</v>
      </c>
      <c r="BQ43" s="154">
        <f t="shared" si="66"/>
        <v>0</v>
      </c>
      <c r="BR43" s="154">
        <f t="shared" si="67"/>
        <v>0</v>
      </c>
      <c r="BS43" s="154">
        <f t="shared" si="68"/>
        <v>0</v>
      </c>
      <c r="BT43" s="154">
        <f t="shared" si="69"/>
        <v>0</v>
      </c>
      <c r="BU43" s="154">
        <f t="shared" si="70"/>
        <v>0</v>
      </c>
      <c r="BV43" s="154">
        <f t="shared" si="71"/>
        <v>0</v>
      </c>
      <c r="BW43" s="154">
        <f t="shared" si="72"/>
        <v>0</v>
      </c>
      <c r="BX43" s="154">
        <f t="shared" si="73"/>
        <v>0</v>
      </c>
      <c r="BY43" s="154">
        <f t="shared" si="74"/>
        <v>0</v>
      </c>
      <c r="BZ43" s="154">
        <f t="shared" si="75"/>
        <v>0</v>
      </c>
      <c r="CA43" s="154">
        <f t="shared" si="76"/>
        <v>0</v>
      </c>
      <c r="CB43" s="154">
        <f t="shared" si="77"/>
        <v>0</v>
      </c>
      <c r="CC43" s="154">
        <f t="shared" si="78"/>
        <v>0</v>
      </c>
      <c r="CD43" s="154">
        <f t="shared" si="79"/>
        <v>0</v>
      </c>
      <c r="CE43" s="154">
        <f t="shared" si="80"/>
        <v>0</v>
      </c>
      <c r="CF43" s="154">
        <f t="shared" si="81"/>
        <v>0</v>
      </c>
      <c r="CG43" s="154">
        <f t="shared" si="82"/>
        <v>0</v>
      </c>
      <c r="CH43" s="154">
        <f t="shared" si="83"/>
        <v>0</v>
      </c>
      <c r="CI43" s="154">
        <f t="shared" si="84"/>
        <v>0</v>
      </c>
      <c r="CJ43" s="154">
        <f t="shared" si="85"/>
        <v>0</v>
      </c>
      <c r="CK43" s="154">
        <f t="shared" si="86"/>
        <v>0</v>
      </c>
      <c r="CL43" s="154">
        <f t="shared" si="87"/>
        <v>0</v>
      </c>
      <c r="CM43" s="154">
        <f t="shared" si="88"/>
        <v>0</v>
      </c>
      <c r="CN43" s="154">
        <f t="shared" si="89"/>
        <v>0</v>
      </c>
      <c r="CO43" s="154">
        <f t="shared" si="90"/>
        <v>0</v>
      </c>
      <c r="CP43" s="154">
        <f t="shared" si="91"/>
        <v>0</v>
      </c>
      <c r="CQ43" s="154">
        <f t="shared" si="92"/>
        <v>0</v>
      </c>
      <c r="CR43" s="154">
        <f t="shared" si="93"/>
        <v>0</v>
      </c>
      <c r="CS43" s="154">
        <f t="shared" si="94"/>
        <v>0</v>
      </c>
      <c r="CT43" s="154">
        <f t="shared" si="95"/>
        <v>0</v>
      </c>
      <c r="CU43" s="154">
        <f t="shared" si="96"/>
        <v>0</v>
      </c>
      <c r="CV43" s="154">
        <f t="shared" si="97"/>
        <v>0</v>
      </c>
      <c r="CW43" s="154">
        <f t="shared" si="98"/>
        <v>0</v>
      </c>
      <c r="CX43" s="154">
        <f t="shared" si="99"/>
        <v>0</v>
      </c>
      <c r="CY43" s="154">
        <f t="shared" si="100"/>
        <v>0</v>
      </c>
      <c r="CZ43" s="154">
        <f t="shared" si="101"/>
        <v>0</v>
      </c>
      <c r="DA43" s="154">
        <f t="shared" si="102"/>
        <v>0</v>
      </c>
      <c r="DB43" s="154">
        <f t="shared" si="103"/>
        <v>0</v>
      </c>
      <c r="DC43" s="154">
        <f t="shared" si="104"/>
        <v>0</v>
      </c>
      <c r="DD43" s="154">
        <f t="shared" si="105"/>
        <v>0</v>
      </c>
      <c r="DE43" s="154">
        <f t="shared" si="106"/>
        <v>0</v>
      </c>
      <c r="DF43" s="154">
        <f t="shared" si="107"/>
        <v>0</v>
      </c>
      <c r="DG43" s="154">
        <f t="shared" si="108"/>
        <v>0</v>
      </c>
      <c r="DH43" s="154">
        <f t="shared" si="109"/>
        <v>0</v>
      </c>
      <c r="DI43" s="154">
        <f t="shared" si="110"/>
        <v>0</v>
      </c>
      <c r="DJ43" s="154">
        <f t="shared" si="111"/>
        <v>0</v>
      </c>
      <c r="DK43" s="162" t="str">
        <f t="shared" si="112"/>
        <v>8</v>
      </c>
      <c r="DL43" s="162">
        <f t="shared" ca="1" si="113"/>
        <v>0</v>
      </c>
      <c r="DM43" s="154">
        <f ca="1">IF($K43&lt;&gt;1,IF(ISNUMBER(INDEX(Import.PLE,$K43,DM$16)),IF(INDEX(Import.PLE,$K43,DM$16)&lt;=mediçao,BM43,0),0),PLE!$AA$28*BM43)</f>
        <v>0</v>
      </c>
      <c r="DN43" s="154">
        <f ca="1">IF($K43&lt;&gt;1,IF(ISNUMBER(INDEX(Import.PLE,$K43,DN$16)),IF(INDEX(Import.PLE,$K43,DN$16)&lt;=mediçao,BN43,0),0),PLE!$AA$28*BN43)</f>
        <v>0</v>
      </c>
      <c r="DO43" s="154">
        <f ca="1">IF($K43&lt;&gt;1,IF(ISNUMBER(INDEX(Import.PLE,$K43,DO$16)),IF(INDEX(Import.PLE,$K43,DO$16)&lt;=mediçao,BO43,0),0),PLE!$AA$28*BO43)</f>
        <v>0</v>
      </c>
      <c r="DP43" s="154">
        <f ca="1">IF($K43&lt;&gt;1,IF(ISNUMBER(INDEX(Import.PLE,$K43,DP$16)),IF(INDEX(Import.PLE,$K43,DP$16)&lt;=mediçao,BP43,0),0),PLE!$AA$28*BP43)</f>
        <v>0</v>
      </c>
      <c r="DQ43" s="154">
        <f ca="1">IF($K43&lt;&gt;1,IF(ISNUMBER(INDEX(Import.PLE,$K43,DQ$16)),IF(INDEX(Import.PLE,$K43,DQ$16)&lt;=mediçao,BQ43,0),0),PLE!$AA$28*BQ43)</f>
        <v>0</v>
      </c>
      <c r="DR43" s="154">
        <f ca="1">IF($K43&lt;&gt;1,IF(ISNUMBER(INDEX(Import.PLE,$K43,DR$16)),IF(INDEX(Import.PLE,$K43,DR$16)&lt;=mediçao,BR43,0),0),PLE!$AA$28*BR43)</f>
        <v>0</v>
      </c>
      <c r="DS43" s="154">
        <f ca="1">IF($K43&lt;&gt;1,IF(ISNUMBER(INDEX(Import.PLE,$K43,DS$16)),IF(INDEX(Import.PLE,$K43,DS$16)&lt;=mediçao,BS43,0),0),PLE!$AA$28*BS43)</f>
        <v>0</v>
      </c>
      <c r="DT43" s="154">
        <f ca="1">IF($K43&lt;&gt;1,IF(ISNUMBER(INDEX(Import.PLE,$K43,DT$16)),IF(INDEX(Import.PLE,$K43,DT$16)&lt;=mediçao,BT43,0),0),PLE!$AA$28*BT43)</f>
        <v>0</v>
      </c>
      <c r="DU43" s="154">
        <f ca="1">IF($K43&lt;&gt;1,IF(ISNUMBER(INDEX(Import.PLE,$K43,DU$16)),IF(INDEX(Import.PLE,$K43,DU$16)&lt;=mediçao,BU43,0),0),PLE!$AA$28*BU43)</f>
        <v>0</v>
      </c>
      <c r="DV43" s="154">
        <f ca="1">IF($K43&lt;&gt;1,IF(ISNUMBER(INDEX(Import.PLE,$K43,DV$16)),IF(INDEX(Import.PLE,$K43,DV$16)&lt;=mediçao,BV43,0),0),PLE!$AA$28*BV43)</f>
        <v>0</v>
      </c>
      <c r="DW43" s="154">
        <f ca="1">IF($K43&lt;&gt;1,IF(ISNUMBER(INDEX(Import.PLE,$K43,DW$16)),IF(INDEX(Import.PLE,$K43,DW$16)&lt;=mediçao,BW43,0),0),PLE!$AA$28*BW43)</f>
        <v>0</v>
      </c>
      <c r="DX43" s="154">
        <f ca="1">IF($K43&lt;&gt;1,IF(ISNUMBER(INDEX(Import.PLE,$K43,DX$16)),IF(INDEX(Import.PLE,$K43,DX$16)&lt;=mediçao,BX43,0),0),PLE!$AA$28*BX43)</f>
        <v>0</v>
      </c>
      <c r="DY43" s="154">
        <f ca="1">IF($K43&lt;&gt;1,IF(ISNUMBER(INDEX(Import.PLE,$K43,DY$16)),IF(INDEX(Import.PLE,$K43,DY$16)&lt;=mediçao,BY43,0),0),PLE!$AA$28*BY43)</f>
        <v>0</v>
      </c>
      <c r="DZ43" s="154">
        <f ca="1">IF($K43&lt;&gt;1,IF(ISNUMBER(INDEX(Import.PLE,$K43,DZ$16)),IF(INDEX(Import.PLE,$K43,DZ$16)&lt;=mediçao,BZ43,0),0),PLE!$AA$28*BZ43)</f>
        <v>0</v>
      </c>
      <c r="EA43" s="154">
        <f ca="1">IF($K43&lt;&gt;1,IF(ISNUMBER(INDEX(Import.PLE,$K43,EA$16)),IF(INDEX(Import.PLE,$K43,EA$16)&lt;=mediçao,CA43,0),0),PLE!$AA$28*CA43)</f>
        <v>0</v>
      </c>
      <c r="EB43" s="154">
        <f ca="1">IF($K43&lt;&gt;1,IF(ISNUMBER(INDEX(Import.PLE,$K43,EB$16)),IF(INDEX(Import.PLE,$K43,EB$16)&lt;=mediçao,CB43,0),0),PLE!$AA$28*CB43)</f>
        <v>0</v>
      </c>
      <c r="EC43" s="154">
        <f ca="1">IF($K43&lt;&gt;1,IF(ISNUMBER(INDEX(Import.PLE,$K43,EC$16)),IF(INDEX(Import.PLE,$K43,EC$16)&lt;=mediçao,CC43,0),0),PLE!$AA$28*CC43)</f>
        <v>0</v>
      </c>
      <c r="ED43" s="154">
        <f ca="1">IF($K43&lt;&gt;1,IF(ISNUMBER(INDEX(Import.PLE,$K43,ED$16)),IF(INDEX(Import.PLE,$K43,ED$16)&lt;=mediçao,CD43,0),0),PLE!$AA$28*CD43)</f>
        <v>0</v>
      </c>
      <c r="EE43" s="154">
        <f ca="1">IF($K43&lt;&gt;1,IF(ISNUMBER(INDEX(Import.PLE,$K43,EE$16)),IF(INDEX(Import.PLE,$K43,EE$16)&lt;=mediçao,CE43,0),0),PLE!$AA$28*CE43)</f>
        <v>0</v>
      </c>
      <c r="EF43" s="154">
        <f ca="1">IF($K43&lt;&gt;1,IF(ISNUMBER(INDEX(Import.PLE,$K43,EF$16)),IF(INDEX(Import.PLE,$K43,EF$16)&lt;=mediçao,CF43,0),0),PLE!$AA$28*CF43)</f>
        <v>0</v>
      </c>
      <c r="EG43" s="154">
        <f ca="1">IF($K43&lt;&gt;1,IF(ISNUMBER(INDEX(Import.PLE,$K43,EG$16)),IF(INDEX(Import.PLE,$K43,EG$16)&lt;=mediçao,CG43,0),0),PLE!$AA$28*CG43)</f>
        <v>0</v>
      </c>
      <c r="EH43" s="154">
        <f ca="1">IF($K43&lt;&gt;1,IF(ISNUMBER(INDEX(Import.PLE,$K43,EH$16)),IF(INDEX(Import.PLE,$K43,EH$16)&lt;=mediçao,CH43,0),0),PLE!$AA$28*CH43)</f>
        <v>0</v>
      </c>
      <c r="EI43" s="154">
        <f ca="1">IF($K43&lt;&gt;1,IF(ISNUMBER(INDEX(Import.PLE,$K43,EI$16)),IF(INDEX(Import.PLE,$K43,EI$16)&lt;=mediçao,CI43,0),0),PLE!$AA$28*CI43)</f>
        <v>0</v>
      </c>
      <c r="EJ43" s="154">
        <f ca="1">IF($K43&lt;&gt;1,IF(ISNUMBER(INDEX(Import.PLE,$K43,EJ$16)),IF(INDEX(Import.PLE,$K43,EJ$16)&lt;=mediçao,CJ43,0),0),PLE!$AA$28*CJ43)</f>
        <v>0</v>
      </c>
      <c r="EK43" s="154">
        <f ca="1">IF($K43&lt;&gt;1,IF(ISNUMBER(INDEX(Import.PLE,$K43,EK$16)),IF(INDEX(Import.PLE,$K43,EK$16)&lt;=mediçao,CK43,0),0),PLE!$AA$28*CK43)</f>
        <v>0</v>
      </c>
      <c r="EL43" s="154">
        <f ca="1">IF($K43&lt;&gt;1,IF(ISNUMBER(INDEX(Import.PLE,$K43,EL$16)),IF(INDEX(Import.PLE,$K43,EL$16)&lt;=mediçao,CL43,0),0),PLE!$AA$28*CL43)</f>
        <v>0</v>
      </c>
      <c r="EM43" s="154">
        <f ca="1">IF($K43&lt;&gt;1,IF(ISNUMBER(INDEX(Import.PLE,$K43,EM$16)),IF(INDEX(Import.PLE,$K43,EM$16)&lt;=mediçao,CM43,0),0),PLE!$AA$28*CM43)</f>
        <v>0</v>
      </c>
      <c r="EN43" s="154">
        <f ca="1">IF($K43&lt;&gt;1,IF(ISNUMBER(INDEX(Import.PLE,$K43,EN$16)),IF(INDEX(Import.PLE,$K43,EN$16)&lt;=mediçao,CN43,0),0),PLE!$AA$28*CN43)</f>
        <v>0</v>
      </c>
      <c r="EO43" s="154">
        <f ca="1">IF($K43&lt;&gt;1,IF(ISNUMBER(INDEX(Import.PLE,$K43,EO$16)),IF(INDEX(Import.PLE,$K43,EO$16)&lt;=mediçao,CO43,0),0),PLE!$AA$28*CO43)</f>
        <v>0</v>
      </c>
      <c r="EP43" s="154">
        <f ca="1">IF($K43&lt;&gt;1,IF(ISNUMBER(INDEX(Import.PLE,$K43,EP$16)),IF(INDEX(Import.PLE,$K43,EP$16)&lt;=mediçao,CP43,0),0),PLE!$AA$28*CP43)</f>
        <v>0</v>
      </c>
      <c r="EQ43" s="154">
        <f ca="1">IF($K43&lt;&gt;1,IF(ISNUMBER(INDEX(Import.PLE,$K43,EQ$16)),IF(INDEX(Import.PLE,$K43,EQ$16)&lt;=mediçao,CQ43,0),0),PLE!$AA$28*CQ43)</f>
        <v>0</v>
      </c>
      <c r="ER43" s="154">
        <f ca="1">IF($K43&lt;&gt;1,IF(ISNUMBER(INDEX(Import.PLE,$K43,ER$16)),IF(INDEX(Import.PLE,$K43,ER$16)&lt;=mediçao,CR43,0),0),PLE!$AA$28*CR43)</f>
        <v>0</v>
      </c>
      <c r="ES43" s="154">
        <f ca="1">IF($K43&lt;&gt;1,IF(ISNUMBER(INDEX(Import.PLE,$K43,ES$16)),IF(INDEX(Import.PLE,$K43,ES$16)&lt;=mediçao,CS43,0),0),PLE!$AA$28*CS43)</f>
        <v>0</v>
      </c>
      <c r="ET43" s="154">
        <f ca="1">IF($K43&lt;&gt;1,IF(ISNUMBER(INDEX(Import.PLE,$K43,ET$16)),IF(INDEX(Import.PLE,$K43,ET$16)&lt;=mediçao,CT43,0),0),PLE!$AA$28*CT43)</f>
        <v>0</v>
      </c>
      <c r="EU43" s="154">
        <f ca="1">IF($K43&lt;&gt;1,IF(ISNUMBER(INDEX(Import.PLE,$K43,EU$16)),IF(INDEX(Import.PLE,$K43,EU$16)&lt;=mediçao,CU43,0),0),PLE!$AA$28*CU43)</f>
        <v>0</v>
      </c>
      <c r="EV43" s="154">
        <f ca="1">IF($K43&lt;&gt;1,IF(ISNUMBER(INDEX(Import.PLE,$K43,EV$16)),IF(INDEX(Import.PLE,$K43,EV$16)&lt;=mediçao,CV43,0),0),PLE!$AA$28*CV43)</f>
        <v>0</v>
      </c>
      <c r="EW43" s="154">
        <f ca="1">IF($K43&lt;&gt;1,IF(ISNUMBER(INDEX(Import.PLE,$K43,EW$16)),IF(INDEX(Import.PLE,$K43,EW$16)&lt;=mediçao,CW43,0),0),PLE!$AA$28*CW43)</f>
        <v>0</v>
      </c>
      <c r="EX43" s="154">
        <f ca="1">IF($K43&lt;&gt;1,IF(ISNUMBER(INDEX(Import.PLE,$K43,EX$16)),IF(INDEX(Import.PLE,$K43,EX$16)&lt;=mediçao,CX43,0),0),PLE!$AA$28*CX43)</f>
        <v>0</v>
      </c>
      <c r="EY43" s="154">
        <f ca="1">IF($K43&lt;&gt;1,IF(ISNUMBER(INDEX(Import.PLE,$K43,EY$16)),IF(INDEX(Import.PLE,$K43,EY$16)&lt;=mediçao,CY43,0),0),PLE!$AA$28*CY43)</f>
        <v>0</v>
      </c>
      <c r="EZ43" s="154">
        <f ca="1">IF($K43&lt;&gt;1,IF(ISNUMBER(INDEX(Import.PLE,$K43,EZ$16)),IF(INDEX(Import.PLE,$K43,EZ$16)&lt;=mediçao,CZ43,0),0),PLE!$AA$28*CZ43)</f>
        <v>0</v>
      </c>
      <c r="FA43" s="154">
        <f ca="1">IF($K43&lt;&gt;1,IF(ISNUMBER(INDEX(Import.PLE,$K43,FA$16)),IF(INDEX(Import.PLE,$K43,FA$16)&lt;=mediçao,DA43,0),0),PLE!$AA$28*DA43)</f>
        <v>0</v>
      </c>
      <c r="FB43" s="154">
        <f ca="1">IF($K43&lt;&gt;1,IF(ISNUMBER(INDEX(Import.PLE,$K43,FB$16)),IF(INDEX(Import.PLE,$K43,FB$16)&lt;=mediçao,DB43,0),0),PLE!$AA$28*DB43)</f>
        <v>0</v>
      </c>
      <c r="FC43" s="154">
        <f ca="1">IF($K43&lt;&gt;1,IF(ISNUMBER(INDEX(Import.PLE,$K43,FC$16)),IF(INDEX(Import.PLE,$K43,FC$16)&lt;=mediçao,DC43,0),0),PLE!$AA$28*DC43)</f>
        <v>0</v>
      </c>
      <c r="FD43" s="154">
        <f ca="1">IF($K43&lt;&gt;1,IF(ISNUMBER(INDEX(Import.PLE,$K43,FD$16)),IF(INDEX(Import.PLE,$K43,FD$16)&lt;=mediçao,DD43,0),0),PLE!$AA$28*DD43)</f>
        <v>0</v>
      </c>
      <c r="FE43" s="154">
        <f ca="1">IF($K43&lt;&gt;1,IF(ISNUMBER(INDEX(Import.PLE,$K43,FE$16)),IF(INDEX(Import.PLE,$K43,FE$16)&lt;=mediçao,DE43,0),0),PLE!$AA$28*DE43)</f>
        <v>0</v>
      </c>
      <c r="FF43" s="154">
        <f ca="1">IF($K43&lt;&gt;1,IF(ISNUMBER(INDEX(Import.PLE,$K43,FF$16)),IF(INDEX(Import.PLE,$K43,FF$16)&lt;=mediçao,DF43,0),0),PLE!$AA$28*DF43)</f>
        <v>0</v>
      </c>
      <c r="FG43" s="154">
        <f ca="1">IF($K43&lt;&gt;1,IF(ISNUMBER(INDEX(Import.PLE,$K43,FG$16)),IF(INDEX(Import.PLE,$K43,FG$16)&lt;=mediçao,DG43,0),0),PLE!$AA$28*DG43)</f>
        <v>0</v>
      </c>
      <c r="FH43" s="154">
        <f ca="1">IF($K43&lt;&gt;1,IF(ISNUMBER(INDEX(Import.PLE,$K43,FH$16)),IF(INDEX(Import.PLE,$K43,FH$16)&lt;=mediçao,DH43,0),0),PLE!$AA$28*DH43)</f>
        <v>0</v>
      </c>
      <c r="FI43" s="154">
        <f ca="1">IF($K43&lt;&gt;1,IF(ISNUMBER(INDEX(Import.PLE,$K43,FI$16)),IF(INDEX(Import.PLE,$K43,FI$16)&lt;=mediçao,DI43,0),0),PLE!$AA$28*DI43)</f>
        <v>0</v>
      </c>
      <c r="FJ43" s="154">
        <f ca="1">IF($K43&lt;&gt;1,IF(ISNUMBER(INDEX(Import.PLE,$K43,FJ$16)),IF(INDEX(Import.PLE,$K43,FJ$16)&lt;=mediçao,DJ43,0),0),PLE!$AA$28*DJ43)</f>
        <v>0</v>
      </c>
    </row>
    <row r="44" spans="2:166" s="113" customFormat="1" ht="45" x14ac:dyDescent="0.25">
      <c r="B44" s="153">
        <f t="shared" ca="1" si="3"/>
        <v>27</v>
      </c>
      <c r="C44" s="108" t="str">
        <f t="shared" si="59"/>
        <v>Serviço</v>
      </c>
      <c r="D44" s="177" t="s">
        <v>221</v>
      </c>
      <c r="E44" s="178" t="s">
        <v>222</v>
      </c>
      <c r="F44" s="176" t="s">
        <v>220</v>
      </c>
      <c r="G44" s="214">
        <f t="shared" si="60"/>
        <v>177.12</v>
      </c>
      <c r="H44" s="215">
        <f t="shared" si="61"/>
        <v>50.76998644986449</v>
      </c>
      <c r="I44" s="216">
        <v>8992.3799999999992</v>
      </c>
      <c r="J44" s="111"/>
      <c r="K44" s="209">
        <f ca="1">DADOS!A41</f>
        <v>8</v>
      </c>
      <c r="L44" s="208" t="str">
        <f ca="1">activatedados.form2</f>
        <v>8-DRENAGEM SUPERFICIAL</v>
      </c>
      <c r="M44" s="112"/>
      <c r="N44" s="221"/>
      <c r="O44" s="221"/>
      <c r="P44" s="221">
        <v>177.12</v>
      </c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221"/>
      <c r="BC44" s="221"/>
      <c r="BD44" s="221"/>
      <c r="BE44" s="221"/>
      <c r="BF44" s="221"/>
      <c r="BG44" s="221"/>
      <c r="BH44" s="221"/>
      <c r="BI44" s="221"/>
      <c r="BJ44" s="221"/>
      <c r="BK44" s="221"/>
      <c r="BM44" s="154">
        <f t="shared" ca="1" si="62"/>
        <v>0</v>
      </c>
      <c r="BN44" s="154">
        <f t="shared" ca="1" si="63"/>
        <v>0</v>
      </c>
      <c r="BO44" s="154">
        <f t="shared" ca="1" si="64"/>
        <v>8992.3799999999992</v>
      </c>
      <c r="BP44" s="154">
        <f t="shared" ca="1" si="65"/>
        <v>0</v>
      </c>
      <c r="BQ44" s="154">
        <f t="shared" si="66"/>
        <v>0</v>
      </c>
      <c r="BR44" s="154">
        <f t="shared" si="67"/>
        <v>0</v>
      </c>
      <c r="BS44" s="154">
        <f t="shared" si="68"/>
        <v>0</v>
      </c>
      <c r="BT44" s="154">
        <f t="shared" si="69"/>
        <v>0</v>
      </c>
      <c r="BU44" s="154">
        <f t="shared" si="70"/>
        <v>0</v>
      </c>
      <c r="BV44" s="154">
        <f t="shared" si="71"/>
        <v>0</v>
      </c>
      <c r="BW44" s="154">
        <f t="shared" si="72"/>
        <v>0</v>
      </c>
      <c r="BX44" s="154">
        <f t="shared" si="73"/>
        <v>0</v>
      </c>
      <c r="BY44" s="154">
        <f t="shared" si="74"/>
        <v>0</v>
      </c>
      <c r="BZ44" s="154">
        <f t="shared" si="75"/>
        <v>0</v>
      </c>
      <c r="CA44" s="154">
        <f t="shared" si="76"/>
        <v>0</v>
      </c>
      <c r="CB44" s="154">
        <f t="shared" si="77"/>
        <v>0</v>
      </c>
      <c r="CC44" s="154">
        <f t="shared" si="78"/>
        <v>0</v>
      </c>
      <c r="CD44" s="154">
        <f t="shared" si="79"/>
        <v>0</v>
      </c>
      <c r="CE44" s="154">
        <f t="shared" si="80"/>
        <v>0</v>
      </c>
      <c r="CF44" s="154">
        <f t="shared" si="81"/>
        <v>0</v>
      </c>
      <c r="CG44" s="154">
        <f t="shared" si="82"/>
        <v>0</v>
      </c>
      <c r="CH44" s="154">
        <f t="shared" si="83"/>
        <v>0</v>
      </c>
      <c r="CI44" s="154">
        <f t="shared" si="84"/>
        <v>0</v>
      </c>
      <c r="CJ44" s="154">
        <f t="shared" si="85"/>
        <v>0</v>
      </c>
      <c r="CK44" s="154">
        <f t="shared" si="86"/>
        <v>0</v>
      </c>
      <c r="CL44" s="154">
        <f t="shared" si="87"/>
        <v>0</v>
      </c>
      <c r="CM44" s="154">
        <f t="shared" si="88"/>
        <v>0</v>
      </c>
      <c r="CN44" s="154">
        <f t="shared" si="89"/>
        <v>0</v>
      </c>
      <c r="CO44" s="154">
        <f t="shared" si="90"/>
        <v>0</v>
      </c>
      <c r="CP44" s="154">
        <f t="shared" si="91"/>
        <v>0</v>
      </c>
      <c r="CQ44" s="154">
        <f t="shared" si="92"/>
        <v>0</v>
      </c>
      <c r="CR44" s="154">
        <f t="shared" si="93"/>
        <v>0</v>
      </c>
      <c r="CS44" s="154">
        <f t="shared" si="94"/>
        <v>0</v>
      </c>
      <c r="CT44" s="154">
        <f t="shared" si="95"/>
        <v>0</v>
      </c>
      <c r="CU44" s="154">
        <f t="shared" si="96"/>
        <v>0</v>
      </c>
      <c r="CV44" s="154">
        <f t="shared" si="97"/>
        <v>0</v>
      </c>
      <c r="CW44" s="154">
        <f t="shared" si="98"/>
        <v>0</v>
      </c>
      <c r="CX44" s="154">
        <f t="shared" si="99"/>
        <v>0</v>
      </c>
      <c r="CY44" s="154">
        <f t="shared" si="100"/>
        <v>0</v>
      </c>
      <c r="CZ44" s="154">
        <f t="shared" si="101"/>
        <v>0</v>
      </c>
      <c r="DA44" s="154">
        <f t="shared" si="102"/>
        <v>0</v>
      </c>
      <c r="DB44" s="154">
        <f t="shared" si="103"/>
        <v>0</v>
      </c>
      <c r="DC44" s="154">
        <f t="shared" si="104"/>
        <v>0</v>
      </c>
      <c r="DD44" s="154">
        <f t="shared" si="105"/>
        <v>0</v>
      </c>
      <c r="DE44" s="154">
        <f t="shared" si="106"/>
        <v>0</v>
      </c>
      <c r="DF44" s="154">
        <f t="shared" si="107"/>
        <v>0</v>
      </c>
      <c r="DG44" s="154">
        <f t="shared" si="108"/>
        <v>0</v>
      </c>
      <c r="DH44" s="154">
        <f t="shared" si="109"/>
        <v>0</v>
      </c>
      <c r="DI44" s="154">
        <f t="shared" si="110"/>
        <v>0</v>
      </c>
      <c r="DJ44" s="154">
        <f t="shared" si="111"/>
        <v>0</v>
      </c>
      <c r="DK44" s="162" t="str">
        <f t="shared" si="112"/>
        <v>8</v>
      </c>
      <c r="DL44" s="162">
        <f t="shared" ca="1" si="113"/>
        <v>0</v>
      </c>
      <c r="DM44" s="154">
        <f ca="1">IF($K44&lt;&gt;1,IF(ISNUMBER(INDEX(Import.PLE,$K44,DM$16)),IF(INDEX(Import.PLE,$K44,DM$16)&lt;=mediçao,BM44,0),0),PLE!$AA$28*BM44)</f>
        <v>0</v>
      </c>
      <c r="DN44" s="154">
        <f ca="1">IF($K44&lt;&gt;1,IF(ISNUMBER(INDEX(Import.PLE,$K44,DN$16)),IF(INDEX(Import.PLE,$K44,DN$16)&lt;=mediçao,BN44,0),0),PLE!$AA$28*BN44)</f>
        <v>0</v>
      </c>
      <c r="DO44" s="154">
        <f ca="1">IF($K44&lt;&gt;1,IF(ISNUMBER(INDEX(Import.PLE,$K44,DO$16)),IF(INDEX(Import.PLE,$K44,DO$16)&lt;=mediçao,BO44,0),0),PLE!$AA$28*BO44)</f>
        <v>0</v>
      </c>
      <c r="DP44" s="154">
        <f ca="1">IF($K44&lt;&gt;1,IF(ISNUMBER(INDEX(Import.PLE,$K44,DP$16)),IF(INDEX(Import.PLE,$K44,DP$16)&lt;=mediçao,BP44,0),0),PLE!$AA$28*BP44)</f>
        <v>0</v>
      </c>
      <c r="DQ44" s="154">
        <f ca="1">IF($K44&lt;&gt;1,IF(ISNUMBER(INDEX(Import.PLE,$K44,DQ$16)),IF(INDEX(Import.PLE,$K44,DQ$16)&lt;=mediçao,BQ44,0),0),PLE!$AA$28*BQ44)</f>
        <v>0</v>
      </c>
      <c r="DR44" s="154">
        <f ca="1">IF($K44&lt;&gt;1,IF(ISNUMBER(INDEX(Import.PLE,$K44,DR$16)),IF(INDEX(Import.PLE,$K44,DR$16)&lt;=mediçao,BR44,0),0),PLE!$AA$28*BR44)</f>
        <v>0</v>
      </c>
      <c r="DS44" s="154">
        <f ca="1">IF($K44&lt;&gt;1,IF(ISNUMBER(INDEX(Import.PLE,$K44,DS$16)),IF(INDEX(Import.PLE,$K44,DS$16)&lt;=mediçao,BS44,0),0),PLE!$AA$28*BS44)</f>
        <v>0</v>
      </c>
      <c r="DT44" s="154">
        <f ca="1">IF($K44&lt;&gt;1,IF(ISNUMBER(INDEX(Import.PLE,$K44,DT$16)),IF(INDEX(Import.PLE,$K44,DT$16)&lt;=mediçao,BT44,0),0),PLE!$AA$28*BT44)</f>
        <v>0</v>
      </c>
      <c r="DU44" s="154">
        <f ca="1">IF($K44&lt;&gt;1,IF(ISNUMBER(INDEX(Import.PLE,$K44,DU$16)),IF(INDEX(Import.PLE,$K44,DU$16)&lt;=mediçao,BU44,0),0),PLE!$AA$28*BU44)</f>
        <v>0</v>
      </c>
      <c r="DV44" s="154">
        <f ca="1">IF($K44&lt;&gt;1,IF(ISNUMBER(INDEX(Import.PLE,$K44,DV$16)),IF(INDEX(Import.PLE,$K44,DV$16)&lt;=mediçao,BV44,0),0),PLE!$AA$28*BV44)</f>
        <v>0</v>
      </c>
      <c r="DW44" s="154">
        <f ca="1">IF($K44&lt;&gt;1,IF(ISNUMBER(INDEX(Import.PLE,$K44,DW$16)),IF(INDEX(Import.PLE,$K44,DW$16)&lt;=mediçao,BW44,0),0),PLE!$AA$28*BW44)</f>
        <v>0</v>
      </c>
      <c r="DX44" s="154">
        <f ca="1">IF($K44&lt;&gt;1,IF(ISNUMBER(INDEX(Import.PLE,$K44,DX$16)),IF(INDEX(Import.PLE,$K44,DX$16)&lt;=mediçao,BX44,0),0),PLE!$AA$28*BX44)</f>
        <v>0</v>
      </c>
      <c r="DY44" s="154">
        <f ca="1">IF($K44&lt;&gt;1,IF(ISNUMBER(INDEX(Import.PLE,$K44,DY$16)),IF(INDEX(Import.PLE,$K44,DY$16)&lt;=mediçao,BY44,0),0),PLE!$AA$28*BY44)</f>
        <v>0</v>
      </c>
      <c r="DZ44" s="154">
        <f ca="1">IF($K44&lt;&gt;1,IF(ISNUMBER(INDEX(Import.PLE,$K44,DZ$16)),IF(INDEX(Import.PLE,$K44,DZ$16)&lt;=mediçao,BZ44,0),0),PLE!$AA$28*BZ44)</f>
        <v>0</v>
      </c>
      <c r="EA44" s="154">
        <f ca="1">IF($K44&lt;&gt;1,IF(ISNUMBER(INDEX(Import.PLE,$K44,EA$16)),IF(INDEX(Import.PLE,$K44,EA$16)&lt;=mediçao,CA44,0),0),PLE!$AA$28*CA44)</f>
        <v>0</v>
      </c>
      <c r="EB44" s="154">
        <f ca="1">IF($K44&lt;&gt;1,IF(ISNUMBER(INDEX(Import.PLE,$K44,EB$16)),IF(INDEX(Import.PLE,$K44,EB$16)&lt;=mediçao,CB44,0),0),PLE!$AA$28*CB44)</f>
        <v>0</v>
      </c>
      <c r="EC44" s="154">
        <f ca="1">IF($K44&lt;&gt;1,IF(ISNUMBER(INDEX(Import.PLE,$K44,EC$16)),IF(INDEX(Import.PLE,$K44,EC$16)&lt;=mediçao,CC44,0),0),PLE!$AA$28*CC44)</f>
        <v>0</v>
      </c>
      <c r="ED44" s="154">
        <f ca="1">IF($K44&lt;&gt;1,IF(ISNUMBER(INDEX(Import.PLE,$K44,ED$16)),IF(INDEX(Import.PLE,$K44,ED$16)&lt;=mediçao,CD44,0),0),PLE!$AA$28*CD44)</f>
        <v>0</v>
      </c>
      <c r="EE44" s="154">
        <f ca="1">IF($K44&lt;&gt;1,IF(ISNUMBER(INDEX(Import.PLE,$K44,EE$16)),IF(INDEX(Import.PLE,$K44,EE$16)&lt;=mediçao,CE44,0),0),PLE!$AA$28*CE44)</f>
        <v>0</v>
      </c>
      <c r="EF44" s="154">
        <f ca="1">IF($K44&lt;&gt;1,IF(ISNUMBER(INDEX(Import.PLE,$K44,EF$16)),IF(INDEX(Import.PLE,$K44,EF$16)&lt;=mediçao,CF44,0),0),PLE!$AA$28*CF44)</f>
        <v>0</v>
      </c>
      <c r="EG44" s="154">
        <f ca="1">IF($K44&lt;&gt;1,IF(ISNUMBER(INDEX(Import.PLE,$K44,EG$16)),IF(INDEX(Import.PLE,$K44,EG$16)&lt;=mediçao,CG44,0),0),PLE!$AA$28*CG44)</f>
        <v>0</v>
      </c>
      <c r="EH44" s="154">
        <f ca="1">IF($K44&lt;&gt;1,IF(ISNUMBER(INDEX(Import.PLE,$K44,EH$16)),IF(INDEX(Import.PLE,$K44,EH$16)&lt;=mediçao,CH44,0),0),PLE!$AA$28*CH44)</f>
        <v>0</v>
      </c>
      <c r="EI44" s="154">
        <f ca="1">IF($K44&lt;&gt;1,IF(ISNUMBER(INDEX(Import.PLE,$K44,EI$16)),IF(INDEX(Import.PLE,$K44,EI$16)&lt;=mediçao,CI44,0),0),PLE!$AA$28*CI44)</f>
        <v>0</v>
      </c>
      <c r="EJ44" s="154">
        <f ca="1">IF($K44&lt;&gt;1,IF(ISNUMBER(INDEX(Import.PLE,$K44,EJ$16)),IF(INDEX(Import.PLE,$K44,EJ$16)&lt;=mediçao,CJ44,0),0),PLE!$AA$28*CJ44)</f>
        <v>0</v>
      </c>
      <c r="EK44" s="154">
        <f ca="1">IF($K44&lt;&gt;1,IF(ISNUMBER(INDEX(Import.PLE,$K44,EK$16)),IF(INDEX(Import.PLE,$K44,EK$16)&lt;=mediçao,CK44,0),0),PLE!$AA$28*CK44)</f>
        <v>0</v>
      </c>
      <c r="EL44" s="154">
        <f ca="1">IF($K44&lt;&gt;1,IF(ISNUMBER(INDEX(Import.PLE,$K44,EL$16)),IF(INDEX(Import.PLE,$K44,EL$16)&lt;=mediçao,CL44,0),0),PLE!$AA$28*CL44)</f>
        <v>0</v>
      </c>
      <c r="EM44" s="154">
        <f ca="1">IF($K44&lt;&gt;1,IF(ISNUMBER(INDEX(Import.PLE,$K44,EM$16)),IF(INDEX(Import.PLE,$K44,EM$16)&lt;=mediçao,CM44,0),0),PLE!$AA$28*CM44)</f>
        <v>0</v>
      </c>
      <c r="EN44" s="154">
        <f ca="1">IF($K44&lt;&gt;1,IF(ISNUMBER(INDEX(Import.PLE,$K44,EN$16)),IF(INDEX(Import.PLE,$K44,EN$16)&lt;=mediçao,CN44,0),0),PLE!$AA$28*CN44)</f>
        <v>0</v>
      </c>
      <c r="EO44" s="154">
        <f ca="1">IF($K44&lt;&gt;1,IF(ISNUMBER(INDEX(Import.PLE,$K44,EO$16)),IF(INDEX(Import.PLE,$K44,EO$16)&lt;=mediçao,CO44,0),0),PLE!$AA$28*CO44)</f>
        <v>0</v>
      </c>
      <c r="EP44" s="154">
        <f ca="1">IF($K44&lt;&gt;1,IF(ISNUMBER(INDEX(Import.PLE,$K44,EP$16)),IF(INDEX(Import.PLE,$K44,EP$16)&lt;=mediçao,CP44,0),0),PLE!$AA$28*CP44)</f>
        <v>0</v>
      </c>
      <c r="EQ44" s="154">
        <f ca="1">IF($K44&lt;&gt;1,IF(ISNUMBER(INDEX(Import.PLE,$K44,EQ$16)),IF(INDEX(Import.PLE,$K44,EQ$16)&lt;=mediçao,CQ44,0),0),PLE!$AA$28*CQ44)</f>
        <v>0</v>
      </c>
      <c r="ER44" s="154">
        <f ca="1">IF($K44&lt;&gt;1,IF(ISNUMBER(INDEX(Import.PLE,$K44,ER$16)),IF(INDEX(Import.PLE,$K44,ER$16)&lt;=mediçao,CR44,0),0),PLE!$AA$28*CR44)</f>
        <v>0</v>
      </c>
      <c r="ES44" s="154">
        <f ca="1">IF($K44&lt;&gt;1,IF(ISNUMBER(INDEX(Import.PLE,$K44,ES$16)),IF(INDEX(Import.PLE,$K44,ES$16)&lt;=mediçao,CS44,0),0),PLE!$AA$28*CS44)</f>
        <v>0</v>
      </c>
      <c r="ET44" s="154">
        <f ca="1">IF($K44&lt;&gt;1,IF(ISNUMBER(INDEX(Import.PLE,$K44,ET$16)),IF(INDEX(Import.PLE,$K44,ET$16)&lt;=mediçao,CT44,0),0),PLE!$AA$28*CT44)</f>
        <v>0</v>
      </c>
      <c r="EU44" s="154">
        <f ca="1">IF($K44&lt;&gt;1,IF(ISNUMBER(INDEX(Import.PLE,$K44,EU$16)),IF(INDEX(Import.PLE,$K44,EU$16)&lt;=mediçao,CU44,0),0),PLE!$AA$28*CU44)</f>
        <v>0</v>
      </c>
      <c r="EV44" s="154">
        <f ca="1">IF($K44&lt;&gt;1,IF(ISNUMBER(INDEX(Import.PLE,$K44,EV$16)),IF(INDEX(Import.PLE,$K44,EV$16)&lt;=mediçao,CV44,0),0),PLE!$AA$28*CV44)</f>
        <v>0</v>
      </c>
      <c r="EW44" s="154">
        <f ca="1">IF($K44&lt;&gt;1,IF(ISNUMBER(INDEX(Import.PLE,$K44,EW$16)),IF(INDEX(Import.PLE,$K44,EW$16)&lt;=mediçao,CW44,0),0),PLE!$AA$28*CW44)</f>
        <v>0</v>
      </c>
      <c r="EX44" s="154">
        <f ca="1">IF($K44&lt;&gt;1,IF(ISNUMBER(INDEX(Import.PLE,$K44,EX$16)),IF(INDEX(Import.PLE,$K44,EX$16)&lt;=mediçao,CX44,0),0),PLE!$AA$28*CX44)</f>
        <v>0</v>
      </c>
      <c r="EY44" s="154">
        <f ca="1">IF($K44&lt;&gt;1,IF(ISNUMBER(INDEX(Import.PLE,$K44,EY$16)),IF(INDEX(Import.PLE,$K44,EY$16)&lt;=mediçao,CY44,0),0),PLE!$AA$28*CY44)</f>
        <v>0</v>
      </c>
      <c r="EZ44" s="154">
        <f ca="1">IF($K44&lt;&gt;1,IF(ISNUMBER(INDEX(Import.PLE,$K44,EZ$16)),IF(INDEX(Import.PLE,$K44,EZ$16)&lt;=mediçao,CZ44,0),0),PLE!$AA$28*CZ44)</f>
        <v>0</v>
      </c>
      <c r="FA44" s="154">
        <f ca="1">IF($K44&lt;&gt;1,IF(ISNUMBER(INDEX(Import.PLE,$K44,FA$16)),IF(INDEX(Import.PLE,$K44,FA$16)&lt;=mediçao,DA44,0),0),PLE!$AA$28*DA44)</f>
        <v>0</v>
      </c>
      <c r="FB44" s="154">
        <f ca="1">IF($K44&lt;&gt;1,IF(ISNUMBER(INDEX(Import.PLE,$K44,FB$16)),IF(INDEX(Import.PLE,$K44,FB$16)&lt;=mediçao,DB44,0),0),PLE!$AA$28*DB44)</f>
        <v>0</v>
      </c>
      <c r="FC44" s="154">
        <f ca="1">IF($K44&lt;&gt;1,IF(ISNUMBER(INDEX(Import.PLE,$K44,FC$16)),IF(INDEX(Import.PLE,$K44,FC$16)&lt;=mediçao,DC44,0),0),PLE!$AA$28*DC44)</f>
        <v>0</v>
      </c>
      <c r="FD44" s="154">
        <f ca="1">IF($K44&lt;&gt;1,IF(ISNUMBER(INDEX(Import.PLE,$K44,FD$16)),IF(INDEX(Import.PLE,$K44,FD$16)&lt;=mediçao,DD44,0),0),PLE!$AA$28*DD44)</f>
        <v>0</v>
      </c>
      <c r="FE44" s="154">
        <f ca="1">IF($K44&lt;&gt;1,IF(ISNUMBER(INDEX(Import.PLE,$K44,FE$16)),IF(INDEX(Import.PLE,$K44,FE$16)&lt;=mediçao,DE44,0),0),PLE!$AA$28*DE44)</f>
        <v>0</v>
      </c>
      <c r="FF44" s="154">
        <f ca="1">IF($K44&lt;&gt;1,IF(ISNUMBER(INDEX(Import.PLE,$K44,FF$16)),IF(INDEX(Import.PLE,$K44,FF$16)&lt;=mediçao,DF44,0),0),PLE!$AA$28*DF44)</f>
        <v>0</v>
      </c>
      <c r="FG44" s="154">
        <f ca="1">IF($K44&lt;&gt;1,IF(ISNUMBER(INDEX(Import.PLE,$K44,FG$16)),IF(INDEX(Import.PLE,$K44,FG$16)&lt;=mediçao,DG44,0),0),PLE!$AA$28*DG44)</f>
        <v>0</v>
      </c>
      <c r="FH44" s="154">
        <f ca="1">IF($K44&lt;&gt;1,IF(ISNUMBER(INDEX(Import.PLE,$K44,FH$16)),IF(INDEX(Import.PLE,$K44,FH$16)&lt;=mediçao,DH44,0),0),PLE!$AA$28*DH44)</f>
        <v>0</v>
      </c>
      <c r="FI44" s="154">
        <f ca="1">IF($K44&lt;&gt;1,IF(ISNUMBER(INDEX(Import.PLE,$K44,FI$16)),IF(INDEX(Import.PLE,$K44,FI$16)&lt;=mediçao,DI44,0),0),PLE!$AA$28*DI44)</f>
        <v>0</v>
      </c>
      <c r="FJ44" s="154">
        <f ca="1">IF($K44&lt;&gt;1,IF(ISNUMBER(INDEX(Import.PLE,$K44,FJ$16)),IF(INDEX(Import.PLE,$K44,FJ$16)&lt;=mediçao,DJ44,0),0),PLE!$AA$28*DJ44)</f>
        <v>0</v>
      </c>
    </row>
    <row r="45" spans="2:166" s="113" customFormat="1" x14ac:dyDescent="0.25">
      <c r="B45" s="153">
        <f t="shared" ca="1" si="3"/>
        <v>28</v>
      </c>
      <c r="C45" s="108" t="str">
        <f t="shared" si="59"/>
        <v>Nível</v>
      </c>
      <c r="D45" s="177" t="s">
        <v>223</v>
      </c>
      <c r="E45" s="178" t="s">
        <v>168</v>
      </c>
      <c r="F45" s="176"/>
      <c r="G45" s="214" t="str">
        <f t="shared" si="60"/>
        <v/>
      </c>
      <c r="H45" s="215" t="str">
        <f t="shared" si="61"/>
        <v/>
      </c>
      <c r="I45" s="216"/>
      <c r="J45" s="111"/>
      <c r="K45" s="209"/>
      <c r="L45" s="208" t="str">
        <f>activatedados.form2</f>
        <v/>
      </c>
      <c r="M45" s="112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  <c r="AC45" s="221"/>
      <c r="AD45" s="221"/>
      <c r="AE45" s="221"/>
      <c r="AF45" s="221"/>
      <c r="AG45" s="221"/>
      <c r="AH45" s="221"/>
      <c r="AI45" s="221"/>
      <c r="AJ45" s="221"/>
      <c r="AK45" s="221"/>
      <c r="AL45" s="221"/>
      <c r="AM45" s="221"/>
      <c r="AN45" s="221"/>
      <c r="AO45" s="221"/>
      <c r="AP45" s="221"/>
      <c r="AQ45" s="221"/>
      <c r="AR45" s="221"/>
      <c r="AS45" s="221"/>
      <c r="AT45" s="221"/>
      <c r="AU45" s="221"/>
      <c r="AV45" s="221"/>
      <c r="AW45" s="221"/>
      <c r="AX45" s="221"/>
      <c r="AY45" s="221"/>
      <c r="AZ45" s="221"/>
      <c r="BA45" s="221"/>
      <c r="BB45" s="221"/>
      <c r="BC45" s="221"/>
      <c r="BD45" s="221"/>
      <c r="BE45" s="221"/>
      <c r="BF45" s="221"/>
      <c r="BG45" s="221"/>
      <c r="BH45" s="221"/>
      <c r="BI45" s="221"/>
      <c r="BJ45" s="221"/>
      <c r="BK45" s="221"/>
      <c r="BM45" s="154">
        <f t="shared" si="62"/>
        <v>0</v>
      </c>
      <c r="BN45" s="154">
        <f t="shared" si="63"/>
        <v>0</v>
      </c>
      <c r="BO45" s="154">
        <f t="shared" si="64"/>
        <v>0</v>
      </c>
      <c r="BP45" s="154">
        <f t="shared" si="65"/>
        <v>0</v>
      </c>
      <c r="BQ45" s="154">
        <f t="shared" si="66"/>
        <v>0</v>
      </c>
      <c r="BR45" s="154">
        <f t="shared" si="67"/>
        <v>0</v>
      </c>
      <c r="BS45" s="154">
        <f t="shared" si="68"/>
        <v>0</v>
      </c>
      <c r="BT45" s="154">
        <f t="shared" si="69"/>
        <v>0</v>
      </c>
      <c r="BU45" s="154">
        <f t="shared" si="70"/>
        <v>0</v>
      </c>
      <c r="BV45" s="154">
        <f t="shared" si="71"/>
        <v>0</v>
      </c>
      <c r="BW45" s="154">
        <f t="shared" si="72"/>
        <v>0</v>
      </c>
      <c r="BX45" s="154">
        <f t="shared" si="73"/>
        <v>0</v>
      </c>
      <c r="BY45" s="154">
        <f t="shared" si="74"/>
        <v>0</v>
      </c>
      <c r="BZ45" s="154">
        <f t="shared" si="75"/>
        <v>0</v>
      </c>
      <c r="CA45" s="154">
        <f t="shared" si="76"/>
        <v>0</v>
      </c>
      <c r="CB45" s="154">
        <f t="shared" si="77"/>
        <v>0</v>
      </c>
      <c r="CC45" s="154">
        <f t="shared" si="78"/>
        <v>0</v>
      </c>
      <c r="CD45" s="154">
        <f t="shared" si="79"/>
        <v>0</v>
      </c>
      <c r="CE45" s="154">
        <f t="shared" si="80"/>
        <v>0</v>
      </c>
      <c r="CF45" s="154">
        <f t="shared" si="81"/>
        <v>0</v>
      </c>
      <c r="CG45" s="154">
        <f t="shared" si="82"/>
        <v>0</v>
      </c>
      <c r="CH45" s="154">
        <f t="shared" si="83"/>
        <v>0</v>
      </c>
      <c r="CI45" s="154">
        <f t="shared" si="84"/>
        <v>0</v>
      </c>
      <c r="CJ45" s="154">
        <f t="shared" si="85"/>
        <v>0</v>
      </c>
      <c r="CK45" s="154">
        <f t="shared" si="86"/>
        <v>0</v>
      </c>
      <c r="CL45" s="154">
        <f t="shared" si="87"/>
        <v>0</v>
      </c>
      <c r="CM45" s="154">
        <f t="shared" si="88"/>
        <v>0</v>
      </c>
      <c r="CN45" s="154">
        <f t="shared" si="89"/>
        <v>0</v>
      </c>
      <c r="CO45" s="154">
        <f t="shared" si="90"/>
        <v>0</v>
      </c>
      <c r="CP45" s="154">
        <f t="shared" si="91"/>
        <v>0</v>
      </c>
      <c r="CQ45" s="154">
        <f t="shared" si="92"/>
        <v>0</v>
      </c>
      <c r="CR45" s="154">
        <f t="shared" si="93"/>
        <v>0</v>
      </c>
      <c r="CS45" s="154">
        <f t="shared" si="94"/>
        <v>0</v>
      </c>
      <c r="CT45" s="154">
        <f t="shared" si="95"/>
        <v>0</v>
      </c>
      <c r="CU45" s="154">
        <f t="shared" si="96"/>
        <v>0</v>
      </c>
      <c r="CV45" s="154">
        <f t="shared" si="97"/>
        <v>0</v>
      </c>
      <c r="CW45" s="154">
        <f t="shared" si="98"/>
        <v>0</v>
      </c>
      <c r="CX45" s="154">
        <f t="shared" si="99"/>
        <v>0</v>
      </c>
      <c r="CY45" s="154">
        <f t="shared" si="100"/>
        <v>0</v>
      </c>
      <c r="CZ45" s="154">
        <f t="shared" si="101"/>
        <v>0</v>
      </c>
      <c r="DA45" s="154">
        <f t="shared" si="102"/>
        <v>0</v>
      </c>
      <c r="DB45" s="154">
        <f t="shared" si="103"/>
        <v>0</v>
      </c>
      <c r="DC45" s="154">
        <f t="shared" si="104"/>
        <v>0</v>
      </c>
      <c r="DD45" s="154">
        <f t="shared" si="105"/>
        <v>0</v>
      </c>
      <c r="DE45" s="154">
        <f t="shared" si="106"/>
        <v>0</v>
      </c>
      <c r="DF45" s="154">
        <f t="shared" si="107"/>
        <v>0</v>
      </c>
      <c r="DG45" s="154">
        <f t="shared" si="108"/>
        <v>0</v>
      </c>
      <c r="DH45" s="154">
        <f t="shared" si="109"/>
        <v>0</v>
      </c>
      <c r="DI45" s="154">
        <f t="shared" si="110"/>
        <v>0</v>
      </c>
      <c r="DJ45" s="154">
        <f t="shared" si="111"/>
        <v>0</v>
      </c>
      <c r="DK45" s="162" t="str">
        <f t="shared" si="112"/>
        <v>9</v>
      </c>
      <c r="DL45" s="162">
        <f t="shared" ca="1" si="113"/>
        <v>0</v>
      </c>
      <c r="DM45" s="154">
        <f ca="1">IF($K45&lt;&gt;1,IF(ISNUMBER(INDEX(Import.PLE,$K45,DM$16)),IF(INDEX(Import.PLE,$K45,DM$16)&lt;=mediçao,BM45,0),0),PLE!$AA$28*BM45)</f>
        <v>0</v>
      </c>
      <c r="DN45" s="154">
        <f ca="1">IF($K45&lt;&gt;1,IF(ISNUMBER(INDEX(Import.PLE,$K45,DN$16)),IF(INDEX(Import.PLE,$K45,DN$16)&lt;=mediçao,BN45,0),0),PLE!$AA$28*BN45)</f>
        <v>0</v>
      </c>
      <c r="DO45" s="154">
        <f ca="1">IF($K45&lt;&gt;1,IF(ISNUMBER(INDEX(Import.PLE,$K45,DO$16)),IF(INDEX(Import.PLE,$K45,DO$16)&lt;=mediçao,BO45,0),0),PLE!$AA$28*BO45)</f>
        <v>0</v>
      </c>
      <c r="DP45" s="154">
        <f ca="1">IF($K45&lt;&gt;1,IF(ISNUMBER(INDEX(Import.PLE,$K45,DP$16)),IF(INDEX(Import.PLE,$K45,DP$16)&lt;=mediçao,BP45,0),0),PLE!$AA$28*BP45)</f>
        <v>0</v>
      </c>
      <c r="DQ45" s="154">
        <f ca="1">IF($K45&lt;&gt;1,IF(ISNUMBER(INDEX(Import.PLE,$K45,DQ$16)),IF(INDEX(Import.PLE,$K45,DQ$16)&lt;=mediçao,BQ45,0),0),PLE!$AA$28*BQ45)</f>
        <v>0</v>
      </c>
      <c r="DR45" s="154">
        <f ca="1">IF($K45&lt;&gt;1,IF(ISNUMBER(INDEX(Import.PLE,$K45,DR$16)),IF(INDEX(Import.PLE,$K45,DR$16)&lt;=mediçao,BR45,0),0),PLE!$AA$28*BR45)</f>
        <v>0</v>
      </c>
      <c r="DS45" s="154">
        <f ca="1">IF($K45&lt;&gt;1,IF(ISNUMBER(INDEX(Import.PLE,$K45,DS$16)),IF(INDEX(Import.PLE,$K45,DS$16)&lt;=mediçao,BS45,0),0),PLE!$AA$28*BS45)</f>
        <v>0</v>
      </c>
      <c r="DT45" s="154">
        <f ca="1">IF($K45&lt;&gt;1,IF(ISNUMBER(INDEX(Import.PLE,$K45,DT$16)),IF(INDEX(Import.PLE,$K45,DT$16)&lt;=mediçao,BT45,0),0),PLE!$AA$28*BT45)</f>
        <v>0</v>
      </c>
      <c r="DU45" s="154">
        <f ca="1">IF($K45&lt;&gt;1,IF(ISNUMBER(INDEX(Import.PLE,$K45,DU$16)),IF(INDEX(Import.PLE,$K45,DU$16)&lt;=mediçao,BU45,0),0),PLE!$AA$28*BU45)</f>
        <v>0</v>
      </c>
      <c r="DV45" s="154">
        <f ca="1">IF($K45&lt;&gt;1,IF(ISNUMBER(INDEX(Import.PLE,$K45,DV$16)),IF(INDEX(Import.PLE,$K45,DV$16)&lt;=mediçao,BV45,0),0),PLE!$AA$28*BV45)</f>
        <v>0</v>
      </c>
      <c r="DW45" s="154">
        <f ca="1">IF($K45&lt;&gt;1,IF(ISNUMBER(INDEX(Import.PLE,$K45,DW$16)),IF(INDEX(Import.PLE,$K45,DW$16)&lt;=mediçao,BW45,0),0),PLE!$AA$28*BW45)</f>
        <v>0</v>
      </c>
      <c r="DX45" s="154">
        <f ca="1">IF($K45&lt;&gt;1,IF(ISNUMBER(INDEX(Import.PLE,$K45,DX$16)),IF(INDEX(Import.PLE,$K45,DX$16)&lt;=mediçao,BX45,0),0),PLE!$AA$28*BX45)</f>
        <v>0</v>
      </c>
      <c r="DY45" s="154">
        <f ca="1">IF($K45&lt;&gt;1,IF(ISNUMBER(INDEX(Import.PLE,$K45,DY$16)),IF(INDEX(Import.PLE,$K45,DY$16)&lt;=mediçao,BY45,0),0),PLE!$AA$28*BY45)</f>
        <v>0</v>
      </c>
      <c r="DZ45" s="154">
        <f ca="1">IF($K45&lt;&gt;1,IF(ISNUMBER(INDEX(Import.PLE,$K45,DZ$16)),IF(INDEX(Import.PLE,$K45,DZ$16)&lt;=mediçao,BZ45,0),0),PLE!$AA$28*BZ45)</f>
        <v>0</v>
      </c>
      <c r="EA45" s="154">
        <f ca="1">IF($K45&lt;&gt;1,IF(ISNUMBER(INDEX(Import.PLE,$K45,EA$16)),IF(INDEX(Import.PLE,$K45,EA$16)&lt;=mediçao,CA45,0),0),PLE!$AA$28*CA45)</f>
        <v>0</v>
      </c>
      <c r="EB45" s="154">
        <f ca="1">IF($K45&lt;&gt;1,IF(ISNUMBER(INDEX(Import.PLE,$K45,EB$16)),IF(INDEX(Import.PLE,$K45,EB$16)&lt;=mediçao,CB45,0),0),PLE!$AA$28*CB45)</f>
        <v>0</v>
      </c>
      <c r="EC45" s="154">
        <f ca="1">IF($K45&lt;&gt;1,IF(ISNUMBER(INDEX(Import.PLE,$K45,EC$16)),IF(INDEX(Import.PLE,$K45,EC$16)&lt;=mediçao,CC45,0),0),PLE!$AA$28*CC45)</f>
        <v>0</v>
      </c>
      <c r="ED45" s="154">
        <f ca="1">IF($K45&lt;&gt;1,IF(ISNUMBER(INDEX(Import.PLE,$K45,ED$16)),IF(INDEX(Import.PLE,$K45,ED$16)&lt;=mediçao,CD45,0),0),PLE!$AA$28*CD45)</f>
        <v>0</v>
      </c>
      <c r="EE45" s="154">
        <f ca="1">IF($K45&lt;&gt;1,IF(ISNUMBER(INDEX(Import.PLE,$K45,EE$16)),IF(INDEX(Import.PLE,$K45,EE$16)&lt;=mediçao,CE45,0),0),PLE!$AA$28*CE45)</f>
        <v>0</v>
      </c>
      <c r="EF45" s="154">
        <f ca="1">IF($K45&lt;&gt;1,IF(ISNUMBER(INDEX(Import.PLE,$K45,EF$16)),IF(INDEX(Import.PLE,$K45,EF$16)&lt;=mediçao,CF45,0),0),PLE!$AA$28*CF45)</f>
        <v>0</v>
      </c>
      <c r="EG45" s="154">
        <f ca="1">IF($K45&lt;&gt;1,IF(ISNUMBER(INDEX(Import.PLE,$K45,EG$16)),IF(INDEX(Import.PLE,$K45,EG$16)&lt;=mediçao,CG45,0),0),PLE!$AA$28*CG45)</f>
        <v>0</v>
      </c>
      <c r="EH45" s="154">
        <f ca="1">IF($K45&lt;&gt;1,IF(ISNUMBER(INDEX(Import.PLE,$K45,EH$16)),IF(INDEX(Import.PLE,$K45,EH$16)&lt;=mediçao,CH45,0),0),PLE!$AA$28*CH45)</f>
        <v>0</v>
      </c>
      <c r="EI45" s="154">
        <f ca="1">IF($K45&lt;&gt;1,IF(ISNUMBER(INDEX(Import.PLE,$K45,EI$16)),IF(INDEX(Import.PLE,$K45,EI$16)&lt;=mediçao,CI45,0),0),PLE!$AA$28*CI45)</f>
        <v>0</v>
      </c>
      <c r="EJ45" s="154">
        <f ca="1">IF($K45&lt;&gt;1,IF(ISNUMBER(INDEX(Import.PLE,$K45,EJ$16)),IF(INDEX(Import.PLE,$K45,EJ$16)&lt;=mediçao,CJ45,0),0),PLE!$AA$28*CJ45)</f>
        <v>0</v>
      </c>
      <c r="EK45" s="154">
        <f ca="1">IF($K45&lt;&gt;1,IF(ISNUMBER(INDEX(Import.PLE,$K45,EK$16)),IF(INDEX(Import.PLE,$K45,EK$16)&lt;=mediçao,CK45,0),0),PLE!$AA$28*CK45)</f>
        <v>0</v>
      </c>
      <c r="EL45" s="154">
        <f ca="1">IF($K45&lt;&gt;1,IF(ISNUMBER(INDEX(Import.PLE,$K45,EL$16)),IF(INDEX(Import.PLE,$K45,EL$16)&lt;=mediçao,CL45,0),0),PLE!$AA$28*CL45)</f>
        <v>0</v>
      </c>
      <c r="EM45" s="154">
        <f ca="1">IF($K45&lt;&gt;1,IF(ISNUMBER(INDEX(Import.PLE,$K45,EM$16)),IF(INDEX(Import.PLE,$K45,EM$16)&lt;=mediçao,CM45,0),0),PLE!$AA$28*CM45)</f>
        <v>0</v>
      </c>
      <c r="EN45" s="154">
        <f ca="1">IF($K45&lt;&gt;1,IF(ISNUMBER(INDEX(Import.PLE,$K45,EN$16)),IF(INDEX(Import.PLE,$K45,EN$16)&lt;=mediçao,CN45,0),0),PLE!$AA$28*CN45)</f>
        <v>0</v>
      </c>
      <c r="EO45" s="154">
        <f ca="1">IF($K45&lt;&gt;1,IF(ISNUMBER(INDEX(Import.PLE,$K45,EO$16)),IF(INDEX(Import.PLE,$K45,EO$16)&lt;=mediçao,CO45,0),0),PLE!$AA$28*CO45)</f>
        <v>0</v>
      </c>
      <c r="EP45" s="154">
        <f ca="1">IF($K45&lt;&gt;1,IF(ISNUMBER(INDEX(Import.PLE,$K45,EP$16)),IF(INDEX(Import.PLE,$K45,EP$16)&lt;=mediçao,CP45,0),0),PLE!$AA$28*CP45)</f>
        <v>0</v>
      </c>
      <c r="EQ45" s="154">
        <f ca="1">IF($K45&lt;&gt;1,IF(ISNUMBER(INDEX(Import.PLE,$K45,EQ$16)),IF(INDEX(Import.PLE,$K45,EQ$16)&lt;=mediçao,CQ45,0),0),PLE!$AA$28*CQ45)</f>
        <v>0</v>
      </c>
      <c r="ER45" s="154">
        <f ca="1">IF($K45&lt;&gt;1,IF(ISNUMBER(INDEX(Import.PLE,$K45,ER$16)),IF(INDEX(Import.PLE,$K45,ER$16)&lt;=mediçao,CR45,0),0),PLE!$AA$28*CR45)</f>
        <v>0</v>
      </c>
      <c r="ES45" s="154">
        <f ca="1">IF($K45&lt;&gt;1,IF(ISNUMBER(INDEX(Import.PLE,$K45,ES$16)),IF(INDEX(Import.PLE,$K45,ES$16)&lt;=mediçao,CS45,0),0),PLE!$AA$28*CS45)</f>
        <v>0</v>
      </c>
      <c r="ET45" s="154">
        <f ca="1">IF($K45&lt;&gt;1,IF(ISNUMBER(INDEX(Import.PLE,$K45,ET$16)),IF(INDEX(Import.PLE,$K45,ET$16)&lt;=mediçao,CT45,0),0),PLE!$AA$28*CT45)</f>
        <v>0</v>
      </c>
      <c r="EU45" s="154">
        <f ca="1">IF($K45&lt;&gt;1,IF(ISNUMBER(INDEX(Import.PLE,$K45,EU$16)),IF(INDEX(Import.PLE,$K45,EU$16)&lt;=mediçao,CU45,0),0),PLE!$AA$28*CU45)</f>
        <v>0</v>
      </c>
      <c r="EV45" s="154">
        <f ca="1">IF($K45&lt;&gt;1,IF(ISNUMBER(INDEX(Import.PLE,$K45,EV$16)),IF(INDEX(Import.PLE,$K45,EV$16)&lt;=mediçao,CV45,0),0),PLE!$AA$28*CV45)</f>
        <v>0</v>
      </c>
      <c r="EW45" s="154">
        <f ca="1">IF($K45&lt;&gt;1,IF(ISNUMBER(INDEX(Import.PLE,$K45,EW$16)),IF(INDEX(Import.PLE,$K45,EW$16)&lt;=mediçao,CW45,0),0),PLE!$AA$28*CW45)</f>
        <v>0</v>
      </c>
      <c r="EX45" s="154">
        <f ca="1">IF($K45&lt;&gt;1,IF(ISNUMBER(INDEX(Import.PLE,$K45,EX$16)),IF(INDEX(Import.PLE,$K45,EX$16)&lt;=mediçao,CX45,0),0),PLE!$AA$28*CX45)</f>
        <v>0</v>
      </c>
      <c r="EY45" s="154">
        <f ca="1">IF($K45&lt;&gt;1,IF(ISNUMBER(INDEX(Import.PLE,$K45,EY$16)),IF(INDEX(Import.PLE,$K45,EY$16)&lt;=mediçao,CY45,0),0),PLE!$AA$28*CY45)</f>
        <v>0</v>
      </c>
      <c r="EZ45" s="154">
        <f ca="1">IF($K45&lt;&gt;1,IF(ISNUMBER(INDEX(Import.PLE,$K45,EZ$16)),IF(INDEX(Import.PLE,$K45,EZ$16)&lt;=mediçao,CZ45,0),0),PLE!$AA$28*CZ45)</f>
        <v>0</v>
      </c>
      <c r="FA45" s="154">
        <f ca="1">IF($K45&lt;&gt;1,IF(ISNUMBER(INDEX(Import.PLE,$K45,FA$16)),IF(INDEX(Import.PLE,$K45,FA$16)&lt;=mediçao,DA45,0),0),PLE!$AA$28*DA45)</f>
        <v>0</v>
      </c>
      <c r="FB45" s="154">
        <f ca="1">IF($K45&lt;&gt;1,IF(ISNUMBER(INDEX(Import.PLE,$K45,FB$16)),IF(INDEX(Import.PLE,$K45,FB$16)&lt;=mediçao,DB45,0),0),PLE!$AA$28*DB45)</f>
        <v>0</v>
      </c>
      <c r="FC45" s="154">
        <f ca="1">IF($K45&lt;&gt;1,IF(ISNUMBER(INDEX(Import.PLE,$K45,FC$16)),IF(INDEX(Import.PLE,$K45,FC$16)&lt;=mediçao,DC45,0),0),PLE!$AA$28*DC45)</f>
        <v>0</v>
      </c>
      <c r="FD45" s="154">
        <f ca="1">IF($K45&lt;&gt;1,IF(ISNUMBER(INDEX(Import.PLE,$K45,FD$16)),IF(INDEX(Import.PLE,$K45,FD$16)&lt;=mediçao,DD45,0),0),PLE!$AA$28*DD45)</f>
        <v>0</v>
      </c>
      <c r="FE45" s="154">
        <f ca="1">IF($K45&lt;&gt;1,IF(ISNUMBER(INDEX(Import.PLE,$K45,FE$16)),IF(INDEX(Import.PLE,$K45,FE$16)&lt;=mediçao,DE45,0),0),PLE!$AA$28*DE45)</f>
        <v>0</v>
      </c>
      <c r="FF45" s="154">
        <f ca="1">IF($K45&lt;&gt;1,IF(ISNUMBER(INDEX(Import.PLE,$K45,FF$16)),IF(INDEX(Import.PLE,$K45,FF$16)&lt;=mediçao,DF45,0),0),PLE!$AA$28*DF45)</f>
        <v>0</v>
      </c>
      <c r="FG45" s="154">
        <f ca="1">IF($K45&lt;&gt;1,IF(ISNUMBER(INDEX(Import.PLE,$K45,FG$16)),IF(INDEX(Import.PLE,$K45,FG$16)&lt;=mediçao,DG45,0),0),PLE!$AA$28*DG45)</f>
        <v>0</v>
      </c>
      <c r="FH45" s="154">
        <f ca="1">IF($K45&lt;&gt;1,IF(ISNUMBER(INDEX(Import.PLE,$K45,FH$16)),IF(INDEX(Import.PLE,$K45,FH$16)&lt;=mediçao,DH45,0),0),PLE!$AA$28*DH45)</f>
        <v>0</v>
      </c>
      <c r="FI45" s="154">
        <f ca="1">IF($K45&lt;&gt;1,IF(ISNUMBER(INDEX(Import.PLE,$K45,FI$16)),IF(INDEX(Import.PLE,$K45,FI$16)&lt;=mediçao,DI45,0),0),PLE!$AA$28*DI45)</f>
        <v>0</v>
      </c>
      <c r="FJ45" s="154">
        <f ca="1">IF($K45&lt;&gt;1,IF(ISNUMBER(INDEX(Import.PLE,$K45,FJ$16)),IF(INDEX(Import.PLE,$K45,FJ$16)&lt;=mediçao,DJ45,0),0),PLE!$AA$28*DJ45)</f>
        <v>0</v>
      </c>
    </row>
    <row r="46" spans="2:166" s="113" customFormat="1" ht="33.75" x14ac:dyDescent="0.25">
      <c r="B46" s="153">
        <f t="shared" ca="1" si="3"/>
        <v>29</v>
      </c>
      <c r="C46" s="108" t="str">
        <f t="shared" si="59"/>
        <v>Serviço</v>
      </c>
      <c r="D46" s="177" t="s">
        <v>224</v>
      </c>
      <c r="E46" s="178" t="s">
        <v>225</v>
      </c>
      <c r="F46" s="176" t="s">
        <v>177</v>
      </c>
      <c r="G46" s="214">
        <f t="shared" si="60"/>
        <v>2599.02</v>
      </c>
      <c r="H46" s="215">
        <f t="shared" si="61"/>
        <v>2.7099983840062793</v>
      </c>
      <c r="I46" s="216">
        <v>7043.34</v>
      </c>
      <c r="J46" s="111"/>
      <c r="K46" s="209">
        <f ca="1">DADOS!A42</f>
        <v>9</v>
      </c>
      <c r="L46" s="208" t="str">
        <f ca="1">activatedados.form2</f>
        <v>9-PASSEIO PÚBLICO E ACESSIBILIDADE UNIVERSAL</v>
      </c>
      <c r="M46" s="112"/>
      <c r="N46" s="221"/>
      <c r="O46" s="221"/>
      <c r="P46" s="221"/>
      <c r="Q46" s="221">
        <v>2599.02</v>
      </c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  <c r="AE46" s="221"/>
      <c r="AF46" s="221"/>
      <c r="AG46" s="221"/>
      <c r="AH46" s="221"/>
      <c r="AI46" s="221"/>
      <c r="AJ46" s="221"/>
      <c r="AK46" s="221"/>
      <c r="AL46" s="221"/>
      <c r="AM46" s="221"/>
      <c r="AN46" s="221"/>
      <c r="AO46" s="221"/>
      <c r="AP46" s="221"/>
      <c r="AQ46" s="221"/>
      <c r="AR46" s="221"/>
      <c r="AS46" s="221"/>
      <c r="AT46" s="221"/>
      <c r="AU46" s="221"/>
      <c r="AV46" s="221"/>
      <c r="AW46" s="221"/>
      <c r="AX46" s="221"/>
      <c r="AY46" s="221"/>
      <c r="AZ46" s="221"/>
      <c r="BA46" s="221"/>
      <c r="BB46" s="221"/>
      <c r="BC46" s="221"/>
      <c r="BD46" s="221"/>
      <c r="BE46" s="221"/>
      <c r="BF46" s="221"/>
      <c r="BG46" s="221"/>
      <c r="BH46" s="221"/>
      <c r="BI46" s="221"/>
      <c r="BJ46" s="221"/>
      <c r="BK46" s="221"/>
      <c r="BM46" s="154">
        <f t="shared" ca="1" si="62"/>
        <v>0</v>
      </c>
      <c r="BN46" s="154">
        <f t="shared" ca="1" si="63"/>
        <v>0</v>
      </c>
      <c r="BO46" s="154">
        <f t="shared" ca="1" si="64"/>
        <v>0</v>
      </c>
      <c r="BP46" s="154">
        <f t="shared" ca="1" si="65"/>
        <v>7043.34</v>
      </c>
      <c r="BQ46" s="154">
        <f t="shared" si="66"/>
        <v>0</v>
      </c>
      <c r="BR46" s="154">
        <f t="shared" si="67"/>
        <v>0</v>
      </c>
      <c r="BS46" s="154">
        <f t="shared" si="68"/>
        <v>0</v>
      </c>
      <c r="BT46" s="154">
        <f t="shared" si="69"/>
        <v>0</v>
      </c>
      <c r="BU46" s="154">
        <f t="shared" si="70"/>
        <v>0</v>
      </c>
      <c r="BV46" s="154">
        <f t="shared" si="71"/>
        <v>0</v>
      </c>
      <c r="BW46" s="154">
        <f t="shared" si="72"/>
        <v>0</v>
      </c>
      <c r="BX46" s="154">
        <f t="shared" si="73"/>
        <v>0</v>
      </c>
      <c r="BY46" s="154">
        <f t="shared" si="74"/>
        <v>0</v>
      </c>
      <c r="BZ46" s="154">
        <f t="shared" si="75"/>
        <v>0</v>
      </c>
      <c r="CA46" s="154">
        <f t="shared" si="76"/>
        <v>0</v>
      </c>
      <c r="CB46" s="154">
        <f t="shared" si="77"/>
        <v>0</v>
      </c>
      <c r="CC46" s="154">
        <f t="shared" si="78"/>
        <v>0</v>
      </c>
      <c r="CD46" s="154">
        <f t="shared" si="79"/>
        <v>0</v>
      </c>
      <c r="CE46" s="154">
        <f t="shared" si="80"/>
        <v>0</v>
      </c>
      <c r="CF46" s="154">
        <f t="shared" si="81"/>
        <v>0</v>
      </c>
      <c r="CG46" s="154">
        <f t="shared" si="82"/>
        <v>0</v>
      </c>
      <c r="CH46" s="154">
        <f t="shared" si="83"/>
        <v>0</v>
      </c>
      <c r="CI46" s="154">
        <f t="shared" si="84"/>
        <v>0</v>
      </c>
      <c r="CJ46" s="154">
        <f t="shared" si="85"/>
        <v>0</v>
      </c>
      <c r="CK46" s="154">
        <f t="shared" si="86"/>
        <v>0</v>
      </c>
      <c r="CL46" s="154">
        <f t="shared" si="87"/>
        <v>0</v>
      </c>
      <c r="CM46" s="154">
        <f t="shared" si="88"/>
        <v>0</v>
      </c>
      <c r="CN46" s="154">
        <f t="shared" si="89"/>
        <v>0</v>
      </c>
      <c r="CO46" s="154">
        <f t="shared" si="90"/>
        <v>0</v>
      </c>
      <c r="CP46" s="154">
        <f t="shared" si="91"/>
        <v>0</v>
      </c>
      <c r="CQ46" s="154">
        <f t="shared" si="92"/>
        <v>0</v>
      </c>
      <c r="CR46" s="154">
        <f t="shared" si="93"/>
        <v>0</v>
      </c>
      <c r="CS46" s="154">
        <f t="shared" si="94"/>
        <v>0</v>
      </c>
      <c r="CT46" s="154">
        <f t="shared" si="95"/>
        <v>0</v>
      </c>
      <c r="CU46" s="154">
        <f t="shared" si="96"/>
        <v>0</v>
      </c>
      <c r="CV46" s="154">
        <f t="shared" si="97"/>
        <v>0</v>
      </c>
      <c r="CW46" s="154">
        <f t="shared" si="98"/>
        <v>0</v>
      </c>
      <c r="CX46" s="154">
        <f t="shared" si="99"/>
        <v>0</v>
      </c>
      <c r="CY46" s="154">
        <f t="shared" si="100"/>
        <v>0</v>
      </c>
      <c r="CZ46" s="154">
        <f t="shared" si="101"/>
        <v>0</v>
      </c>
      <c r="DA46" s="154">
        <f t="shared" si="102"/>
        <v>0</v>
      </c>
      <c r="DB46" s="154">
        <f t="shared" si="103"/>
        <v>0</v>
      </c>
      <c r="DC46" s="154">
        <f t="shared" si="104"/>
        <v>0</v>
      </c>
      <c r="DD46" s="154">
        <f t="shared" si="105"/>
        <v>0</v>
      </c>
      <c r="DE46" s="154">
        <f t="shared" si="106"/>
        <v>0</v>
      </c>
      <c r="DF46" s="154">
        <f t="shared" si="107"/>
        <v>0</v>
      </c>
      <c r="DG46" s="154">
        <f t="shared" si="108"/>
        <v>0</v>
      </c>
      <c r="DH46" s="154">
        <f t="shared" si="109"/>
        <v>0</v>
      </c>
      <c r="DI46" s="154">
        <f t="shared" si="110"/>
        <v>0</v>
      </c>
      <c r="DJ46" s="154">
        <f t="shared" si="111"/>
        <v>0</v>
      </c>
      <c r="DK46" s="162" t="str">
        <f t="shared" si="112"/>
        <v>9</v>
      </c>
      <c r="DL46" s="162">
        <f t="shared" ca="1" si="113"/>
        <v>0</v>
      </c>
      <c r="DM46" s="154">
        <f ca="1">IF($K46&lt;&gt;1,IF(ISNUMBER(INDEX(Import.PLE,$K46,DM$16)),IF(INDEX(Import.PLE,$K46,DM$16)&lt;=mediçao,BM46,0),0),PLE!$AA$28*BM46)</f>
        <v>0</v>
      </c>
      <c r="DN46" s="154">
        <f ca="1">IF($K46&lt;&gt;1,IF(ISNUMBER(INDEX(Import.PLE,$K46,DN$16)),IF(INDEX(Import.PLE,$K46,DN$16)&lt;=mediçao,BN46,0),0),PLE!$AA$28*BN46)</f>
        <v>0</v>
      </c>
      <c r="DO46" s="154">
        <f ca="1">IF($K46&lt;&gt;1,IF(ISNUMBER(INDEX(Import.PLE,$K46,DO$16)),IF(INDEX(Import.PLE,$K46,DO$16)&lt;=mediçao,BO46,0),0),PLE!$AA$28*BO46)</f>
        <v>0</v>
      </c>
      <c r="DP46" s="154">
        <f ca="1">IF($K46&lt;&gt;1,IF(ISNUMBER(INDEX(Import.PLE,$K46,DP$16)),IF(INDEX(Import.PLE,$K46,DP$16)&lt;=mediçao,BP46,0),0),PLE!$AA$28*BP46)</f>
        <v>0</v>
      </c>
      <c r="DQ46" s="154">
        <f ca="1">IF($K46&lt;&gt;1,IF(ISNUMBER(INDEX(Import.PLE,$K46,DQ$16)),IF(INDEX(Import.PLE,$K46,DQ$16)&lt;=mediçao,BQ46,0),0),PLE!$AA$28*BQ46)</f>
        <v>0</v>
      </c>
      <c r="DR46" s="154">
        <f ca="1">IF($K46&lt;&gt;1,IF(ISNUMBER(INDEX(Import.PLE,$K46,DR$16)),IF(INDEX(Import.PLE,$K46,DR$16)&lt;=mediçao,BR46,0),0),PLE!$AA$28*BR46)</f>
        <v>0</v>
      </c>
      <c r="DS46" s="154">
        <f ca="1">IF($K46&lt;&gt;1,IF(ISNUMBER(INDEX(Import.PLE,$K46,DS$16)),IF(INDEX(Import.PLE,$K46,DS$16)&lt;=mediçao,BS46,0),0),PLE!$AA$28*BS46)</f>
        <v>0</v>
      </c>
      <c r="DT46" s="154">
        <f ca="1">IF($K46&lt;&gt;1,IF(ISNUMBER(INDEX(Import.PLE,$K46,DT$16)),IF(INDEX(Import.PLE,$K46,DT$16)&lt;=mediçao,BT46,0),0),PLE!$AA$28*BT46)</f>
        <v>0</v>
      </c>
      <c r="DU46" s="154">
        <f ca="1">IF($K46&lt;&gt;1,IF(ISNUMBER(INDEX(Import.PLE,$K46,DU$16)),IF(INDEX(Import.PLE,$K46,DU$16)&lt;=mediçao,BU46,0),0),PLE!$AA$28*BU46)</f>
        <v>0</v>
      </c>
      <c r="DV46" s="154">
        <f ca="1">IF($K46&lt;&gt;1,IF(ISNUMBER(INDEX(Import.PLE,$K46,DV$16)),IF(INDEX(Import.PLE,$K46,DV$16)&lt;=mediçao,BV46,0),0),PLE!$AA$28*BV46)</f>
        <v>0</v>
      </c>
      <c r="DW46" s="154">
        <f ca="1">IF($K46&lt;&gt;1,IF(ISNUMBER(INDEX(Import.PLE,$K46,DW$16)),IF(INDEX(Import.PLE,$K46,DW$16)&lt;=mediçao,BW46,0),0),PLE!$AA$28*BW46)</f>
        <v>0</v>
      </c>
      <c r="DX46" s="154">
        <f ca="1">IF($K46&lt;&gt;1,IF(ISNUMBER(INDEX(Import.PLE,$K46,DX$16)),IF(INDEX(Import.PLE,$K46,DX$16)&lt;=mediçao,BX46,0),0),PLE!$AA$28*BX46)</f>
        <v>0</v>
      </c>
      <c r="DY46" s="154">
        <f ca="1">IF($K46&lt;&gt;1,IF(ISNUMBER(INDEX(Import.PLE,$K46,DY$16)),IF(INDEX(Import.PLE,$K46,DY$16)&lt;=mediçao,BY46,0),0),PLE!$AA$28*BY46)</f>
        <v>0</v>
      </c>
      <c r="DZ46" s="154">
        <f ca="1">IF($K46&lt;&gt;1,IF(ISNUMBER(INDEX(Import.PLE,$K46,DZ$16)),IF(INDEX(Import.PLE,$K46,DZ$16)&lt;=mediçao,BZ46,0),0),PLE!$AA$28*BZ46)</f>
        <v>0</v>
      </c>
      <c r="EA46" s="154">
        <f ca="1">IF($K46&lt;&gt;1,IF(ISNUMBER(INDEX(Import.PLE,$K46,EA$16)),IF(INDEX(Import.PLE,$K46,EA$16)&lt;=mediçao,CA46,0),0),PLE!$AA$28*CA46)</f>
        <v>0</v>
      </c>
      <c r="EB46" s="154">
        <f ca="1">IF($K46&lt;&gt;1,IF(ISNUMBER(INDEX(Import.PLE,$K46,EB$16)),IF(INDEX(Import.PLE,$K46,EB$16)&lt;=mediçao,CB46,0),0),PLE!$AA$28*CB46)</f>
        <v>0</v>
      </c>
      <c r="EC46" s="154">
        <f ca="1">IF($K46&lt;&gt;1,IF(ISNUMBER(INDEX(Import.PLE,$K46,EC$16)),IF(INDEX(Import.PLE,$K46,EC$16)&lt;=mediçao,CC46,0),0),PLE!$AA$28*CC46)</f>
        <v>0</v>
      </c>
      <c r="ED46" s="154">
        <f ca="1">IF($K46&lt;&gt;1,IF(ISNUMBER(INDEX(Import.PLE,$K46,ED$16)),IF(INDEX(Import.PLE,$K46,ED$16)&lt;=mediçao,CD46,0),0),PLE!$AA$28*CD46)</f>
        <v>0</v>
      </c>
      <c r="EE46" s="154">
        <f ca="1">IF($K46&lt;&gt;1,IF(ISNUMBER(INDEX(Import.PLE,$K46,EE$16)),IF(INDEX(Import.PLE,$K46,EE$16)&lt;=mediçao,CE46,0),0),PLE!$AA$28*CE46)</f>
        <v>0</v>
      </c>
      <c r="EF46" s="154">
        <f ca="1">IF($K46&lt;&gt;1,IF(ISNUMBER(INDEX(Import.PLE,$K46,EF$16)),IF(INDEX(Import.PLE,$K46,EF$16)&lt;=mediçao,CF46,0),0),PLE!$AA$28*CF46)</f>
        <v>0</v>
      </c>
      <c r="EG46" s="154">
        <f ca="1">IF($K46&lt;&gt;1,IF(ISNUMBER(INDEX(Import.PLE,$K46,EG$16)),IF(INDEX(Import.PLE,$K46,EG$16)&lt;=mediçao,CG46,0),0),PLE!$AA$28*CG46)</f>
        <v>0</v>
      </c>
      <c r="EH46" s="154">
        <f ca="1">IF($K46&lt;&gt;1,IF(ISNUMBER(INDEX(Import.PLE,$K46,EH$16)),IF(INDEX(Import.PLE,$K46,EH$16)&lt;=mediçao,CH46,0),0),PLE!$AA$28*CH46)</f>
        <v>0</v>
      </c>
      <c r="EI46" s="154">
        <f ca="1">IF($K46&lt;&gt;1,IF(ISNUMBER(INDEX(Import.PLE,$K46,EI$16)),IF(INDEX(Import.PLE,$K46,EI$16)&lt;=mediçao,CI46,0),0),PLE!$AA$28*CI46)</f>
        <v>0</v>
      </c>
      <c r="EJ46" s="154">
        <f ca="1">IF($K46&lt;&gt;1,IF(ISNUMBER(INDEX(Import.PLE,$K46,EJ$16)),IF(INDEX(Import.PLE,$K46,EJ$16)&lt;=mediçao,CJ46,0),0),PLE!$AA$28*CJ46)</f>
        <v>0</v>
      </c>
      <c r="EK46" s="154">
        <f ca="1">IF($K46&lt;&gt;1,IF(ISNUMBER(INDEX(Import.PLE,$K46,EK$16)),IF(INDEX(Import.PLE,$K46,EK$16)&lt;=mediçao,CK46,0),0),PLE!$AA$28*CK46)</f>
        <v>0</v>
      </c>
      <c r="EL46" s="154">
        <f ca="1">IF($K46&lt;&gt;1,IF(ISNUMBER(INDEX(Import.PLE,$K46,EL$16)),IF(INDEX(Import.PLE,$K46,EL$16)&lt;=mediçao,CL46,0),0),PLE!$AA$28*CL46)</f>
        <v>0</v>
      </c>
      <c r="EM46" s="154">
        <f ca="1">IF($K46&lt;&gt;1,IF(ISNUMBER(INDEX(Import.PLE,$K46,EM$16)),IF(INDEX(Import.PLE,$K46,EM$16)&lt;=mediçao,CM46,0),0),PLE!$AA$28*CM46)</f>
        <v>0</v>
      </c>
      <c r="EN46" s="154">
        <f ca="1">IF($K46&lt;&gt;1,IF(ISNUMBER(INDEX(Import.PLE,$K46,EN$16)),IF(INDEX(Import.PLE,$K46,EN$16)&lt;=mediçao,CN46,0),0),PLE!$AA$28*CN46)</f>
        <v>0</v>
      </c>
      <c r="EO46" s="154">
        <f ca="1">IF($K46&lt;&gt;1,IF(ISNUMBER(INDEX(Import.PLE,$K46,EO$16)),IF(INDEX(Import.PLE,$K46,EO$16)&lt;=mediçao,CO46,0),0),PLE!$AA$28*CO46)</f>
        <v>0</v>
      </c>
      <c r="EP46" s="154">
        <f ca="1">IF($K46&lt;&gt;1,IF(ISNUMBER(INDEX(Import.PLE,$K46,EP$16)),IF(INDEX(Import.PLE,$K46,EP$16)&lt;=mediçao,CP46,0),0),PLE!$AA$28*CP46)</f>
        <v>0</v>
      </c>
      <c r="EQ46" s="154">
        <f ca="1">IF($K46&lt;&gt;1,IF(ISNUMBER(INDEX(Import.PLE,$K46,EQ$16)),IF(INDEX(Import.PLE,$K46,EQ$16)&lt;=mediçao,CQ46,0),0),PLE!$AA$28*CQ46)</f>
        <v>0</v>
      </c>
      <c r="ER46" s="154">
        <f ca="1">IF($K46&lt;&gt;1,IF(ISNUMBER(INDEX(Import.PLE,$K46,ER$16)),IF(INDEX(Import.PLE,$K46,ER$16)&lt;=mediçao,CR46,0),0),PLE!$AA$28*CR46)</f>
        <v>0</v>
      </c>
      <c r="ES46" s="154">
        <f ca="1">IF($K46&lt;&gt;1,IF(ISNUMBER(INDEX(Import.PLE,$K46,ES$16)),IF(INDEX(Import.PLE,$K46,ES$16)&lt;=mediçao,CS46,0),0),PLE!$AA$28*CS46)</f>
        <v>0</v>
      </c>
      <c r="ET46" s="154">
        <f ca="1">IF($K46&lt;&gt;1,IF(ISNUMBER(INDEX(Import.PLE,$K46,ET$16)),IF(INDEX(Import.PLE,$K46,ET$16)&lt;=mediçao,CT46,0),0),PLE!$AA$28*CT46)</f>
        <v>0</v>
      </c>
      <c r="EU46" s="154">
        <f ca="1">IF($K46&lt;&gt;1,IF(ISNUMBER(INDEX(Import.PLE,$K46,EU$16)),IF(INDEX(Import.PLE,$K46,EU$16)&lt;=mediçao,CU46,0),0),PLE!$AA$28*CU46)</f>
        <v>0</v>
      </c>
      <c r="EV46" s="154">
        <f ca="1">IF($K46&lt;&gt;1,IF(ISNUMBER(INDEX(Import.PLE,$K46,EV$16)),IF(INDEX(Import.PLE,$K46,EV$16)&lt;=mediçao,CV46,0),0),PLE!$AA$28*CV46)</f>
        <v>0</v>
      </c>
      <c r="EW46" s="154">
        <f ca="1">IF($K46&lt;&gt;1,IF(ISNUMBER(INDEX(Import.PLE,$K46,EW$16)),IF(INDEX(Import.PLE,$K46,EW$16)&lt;=mediçao,CW46,0),0),PLE!$AA$28*CW46)</f>
        <v>0</v>
      </c>
      <c r="EX46" s="154">
        <f ca="1">IF($K46&lt;&gt;1,IF(ISNUMBER(INDEX(Import.PLE,$K46,EX$16)),IF(INDEX(Import.PLE,$K46,EX$16)&lt;=mediçao,CX46,0),0),PLE!$AA$28*CX46)</f>
        <v>0</v>
      </c>
      <c r="EY46" s="154">
        <f ca="1">IF($K46&lt;&gt;1,IF(ISNUMBER(INDEX(Import.PLE,$K46,EY$16)),IF(INDEX(Import.PLE,$K46,EY$16)&lt;=mediçao,CY46,0),0),PLE!$AA$28*CY46)</f>
        <v>0</v>
      </c>
      <c r="EZ46" s="154">
        <f ca="1">IF($K46&lt;&gt;1,IF(ISNUMBER(INDEX(Import.PLE,$K46,EZ$16)),IF(INDEX(Import.PLE,$K46,EZ$16)&lt;=mediçao,CZ46,0),0),PLE!$AA$28*CZ46)</f>
        <v>0</v>
      </c>
      <c r="FA46" s="154">
        <f ca="1">IF($K46&lt;&gt;1,IF(ISNUMBER(INDEX(Import.PLE,$K46,FA$16)),IF(INDEX(Import.PLE,$K46,FA$16)&lt;=mediçao,DA46,0),0),PLE!$AA$28*DA46)</f>
        <v>0</v>
      </c>
      <c r="FB46" s="154">
        <f ca="1">IF($K46&lt;&gt;1,IF(ISNUMBER(INDEX(Import.PLE,$K46,FB$16)),IF(INDEX(Import.PLE,$K46,FB$16)&lt;=mediçao,DB46,0),0),PLE!$AA$28*DB46)</f>
        <v>0</v>
      </c>
      <c r="FC46" s="154">
        <f ca="1">IF($K46&lt;&gt;1,IF(ISNUMBER(INDEX(Import.PLE,$K46,FC$16)),IF(INDEX(Import.PLE,$K46,FC$16)&lt;=mediçao,DC46,0),0),PLE!$AA$28*DC46)</f>
        <v>0</v>
      </c>
      <c r="FD46" s="154">
        <f ca="1">IF($K46&lt;&gt;1,IF(ISNUMBER(INDEX(Import.PLE,$K46,FD$16)),IF(INDEX(Import.PLE,$K46,FD$16)&lt;=mediçao,DD46,0),0),PLE!$AA$28*DD46)</f>
        <v>0</v>
      </c>
      <c r="FE46" s="154">
        <f ca="1">IF($K46&lt;&gt;1,IF(ISNUMBER(INDEX(Import.PLE,$K46,FE$16)),IF(INDEX(Import.PLE,$K46,FE$16)&lt;=mediçao,DE46,0),0),PLE!$AA$28*DE46)</f>
        <v>0</v>
      </c>
      <c r="FF46" s="154">
        <f ca="1">IF($K46&lt;&gt;1,IF(ISNUMBER(INDEX(Import.PLE,$K46,FF$16)),IF(INDEX(Import.PLE,$K46,FF$16)&lt;=mediçao,DF46,0),0),PLE!$AA$28*DF46)</f>
        <v>0</v>
      </c>
      <c r="FG46" s="154">
        <f ca="1">IF($K46&lt;&gt;1,IF(ISNUMBER(INDEX(Import.PLE,$K46,FG$16)),IF(INDEX(Import.PLE,$K46,FG$16)&lt;=mediçao,DG46,0),0),PLE!$AA$28*DG46)</f>
        <v>0</v>
      </c>
      <c r="FH46" s="154">
        <f ca="1">IF($K46&lt;&gt;1,IF(ISNUMBER(INDEX(Import.PLE,$K46,FH$16)),IF(INDEX(Import.PLE,$K46,FH$16)&lt;=mediçao,DH46,0),0),PLE!$AA$28*DH46)</f>
        <v>0</v>
      </c>
      <c r="FI46" s="154">
        <f ca="1">IF($K46&lt;&gt;1,IF(ISNUMBER(INDEX(Import.PLE,$K46,FI$16)),IF(INDEX(Import.PLE,$K46,FI$16)&lt;=mediçao,DI46,0),0),PLE!$AA$28*DI46)</f>
        <v>0</v>
      </c>
      <c r="FJ46" s="154">
        <f ca="1">IF($K46&lt;&gt;1,IF(ISNUMBER(INDEX(Import.PLE,$K46,FJ$16)),IF(INDEX(Import.PLE,$K46,FJ$16)&lt;=mediçao,DJ46,0),0),PLE!$AA$28*DJ46)</f>
        <v>0</v>
      </c>
    </row>
    <row r="47" spans="2:166" s="113" customFormat="1" ht="45" x14ac:dyDescent="0.25">
      <c r="B47" s="153">
        <f t="shared" ca="1" si="3"/>
        <v>30</v>
      </c>
      <c r="C47" s="108" t="str">
        <f t="shared" si="59"/>
        <v>Serviço</v>
      </c>
      <c r="D47" s="177" t="s">
        <v>226</v>
      </c>
      <c r="E47" s="178" t="s">
        <v>227</v>
      </c>
      <c r="F47" s="176" t="s">
        <v>187</v>
      </c>
      <c r="G47" s="214">
        <f t="shared" si="60"/>
        <v>129.95099999999999</v>
      </c>
      <c r="H47" s="215">
        <f t="shared" si="61"/>
        <v>705.54993805357401</v>
      </c>
      <c r="I47" s="216">
        <v>91686.92</v>
      </c>
      <c r="J47" s="111"/>
      <c r="K47" s="209">
        <f ca="1">DADOS!A42</f>
        <v>9</v>
      </c>
      <c r="L47" s="208" t="str">
        <f ca="1">activatedados.form2</f>
        <v>9-PASSEIO PÚBLICO E ACESSIBILIDADE UNIVERSAL</v>
      </c>
      <c r="M47" s="112"/>
      <c r="N47" s="221"/>
      <c r="O47" s="221"/>
      <c r="P47" s="221"/>
      <c r="Q47" s="221">
        <v>129.95099999999999</v>
      </c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  <c r="AC47" s="221"/>
      <c r="AD47" s="221"/>
      <c r="AE47" s="221"/>
      <c r="AF47" s="221"/>
      <c r="AG47" s="221"/>
      <c r="AH47" s="221"/>
      <c r="AI47" s="221"/>
      <c r="AJ47" s="221"/>
      <c r="AK47" s="221"/>
      <c r="AL47" s="221"/>
      <c r="AM47" s="221"/>
      <c r="AN47" s="221"/>
      <c r="AO47" s="221"/>
      <c r="AP47" s="221"/>
      <c r="AQ47" s="221"/>
      <c r="AR47" s="221"/>
      <c r="AS47" s="221"/>
      <c r="AT47" s="221"/>
      <c r="AU47" s="221"/>
      <c r="AV47" s="221"/>
      <c r="AW47" s="221"/>
      <c r="AX47" s="221"/>
      <c r="AY47" s="221"/>
      <c r="AZ47" s="221"/>
      <c r="BA47" s="221"/>
      <c r="BB47" s="221"/>
      <c r="BC47" s="221"/>
      <c r="BD47" s="221"/>
      <c r="BE47" s="221"/>
      <c r="BF47" s="221"/>
      <c r="BG47" s="221"/>
      <c r="BH47" s="221"/>
      <c r="BI47" s="221"/>
      <c r="BJ47" s="221"/>
      <c r="BK47" s="221"/>
      <c r="BM47" s="154">
        <f t="shared" ca="1" si="62"/>
        <v>0</v>
      </c>
      <c r="BN47" s="154">
        <f t="shared" ca="1" si="63"/>
        <v>0</v>
      </c>
      <c r="BO47" s="154">
        <f t="shared" ca="1" si="64"/>
        <v>0</v>
      </c>
      <c r="BP47" s="154">
        <f t="shared" ca="1" si="65"/>
        <v>91686.92</v>
      </c>
      <c r="BQ47" s="154">
        <f t="shared" si="66"/>
        <v>0</v>
      </c>
      <c r="BR47" s="154">
        <f t="shared" si="67"/>
        <v>0</v>
      </c>
      <c r="BS47" s="154">
        <f t="shared" si="68"/>
        <v>0</v>
      </c>
      <c r="BT47" s="154">
        <f t="shared" si="69"/>
        <v>0</v>
      </c>
      <c r="BU47" s="154">
        <f t="shared" si="70"/>
        <v>0</v>
      </c>
      <c r="BV47" s="154">
        <f t="shared" si="71"/>
        <v>0</v>
      </c>
      <c r="BW47" s="154">
        <f t="shared" si="72"/>
        <v>0</v>
      </c>
      <c r="BX47" s="154">
        <f t="shared" si="73"/>
        <v>0</v>
      </c>
      <c r="BY47" s="154">
        <f t="shared" si="74"/>
        <v>0</v>
      </c>
      <c r="BZ47" s="154">
        <f t="shared" si="75"/>
        <v>0</v>
      </c>
      <c r="CA47" s="154">
        <f t="shared" si="76"/>
        <v>0</v>
      </c>
      <c r="CB47" s="154">
        <f t="shared" si="77"/>
        <v>0</v>
      </c>
      <c r="CC47" s="154">
        <f t="shared" si="78"/>
        <v>0</v>
      </c>
      <c r="CD47" s="154">
        <f t="shared" si="79"/>
        <v>0</v>
      </c>
      <c r="CE47" s="154">
        <f t="shared" si="80"/>
        <v>0</v>
      </c>
      <c r="CF47" s="154">
        <f t="shared" si="81"/>
        <v>0</v>
      </c>
      <c r="CG47" s="154">
        <f t="shared" si="82"/>
        <v>0</v>
      </c>
      <c r="CH47" s="154">
        <f t="shared" si="83"/>
        <v>0</v>
      </c>
      <c r="CI47" s="154">
        <f t="shared" si="84"/>
        <v>0</v>
      </c>
      <c r="CJ47" s="154">
        <f t="shared" si="85"/>
        <v>0</v>
      </c>
      <c r="CK47" s="154">
        <f t="shared" si="86"/>
        <v>0</v>
      </c>
      <c r="CL47" s="154">
        <f t="shared" si="87"/>
        <v>0</v>
      </c>
      <c r="CM47" s="154">
        <f t="shared" si="88"/>
        <v>0</v>
      </c>
      <c r="CN47" s="154">
        <f t="shared" si="89"/>
        <v>0</v>
      </c>
      <c r="CO47" s="154">
        <f t="shared" si="90"/>
        <v>0</v>
      </c>
      <c r="CP47" s="154">
        <f t="shared" si="91"/>
        <v>0</v>
      </c>
      <c r="CQ47" s="154">
        <f t="shared" si="92"/>
        <v>0</v>
      </c>
      <c r="CR47" s="154">
        <f t="shared" si="93"/>
        <v>0</v>
      </c>
      <c r="CS47" s="154">
        <f t="shared" si="94"/>
        <v>0</v>
      </c>
      <c r="CT47" s="154">
        <f t="shared" si="95"/>
        <v>0</v>
      </c>
      <c r="CU47" s="154">
        <f t="shared" si="96"/>
        <v>0</v>
      </c>
      <c r="CV47" s="154">
        <f t="shared" si="97"/>
        <v>0</v>
      </c>
      <c r="CW47" s="154">
        <f t="shared" si="98"/>
        <v>0</v>
      </c>
      <c r="CX47" s="154">
        <f t="shared" si="99"/>
        <v>0</v>
      </c>
      <c r="CY47" s="154">
        <f t="shared" si="100"/>
        <v>0</v>
      </c>
      <c r="CZ47" s="154">
        <f t="shared" si="101"/>
        <v>0</v>
      </c>
      <c r="DA47" s="154">
        <f t="shared" si="102"/>
        <v>0</v>
      </c>
      <c r="DB47" s="154">
        <f t="shared" si="103"/>
        <v>0</v>
      </c>
      <c r="DC47" s="154">
        <f t="shared" si="104"/>
        <v>0</v>
      </c>
      <c r="DD47" s="154">
        <f t="shared" si="105"/>
        <v>0</v>
      </c>
      <c r="DE47" s="154">
        <f t="shared" si="106"/>
        <v>0</v>
      </c>
      <c r="DF47" s="154">
        <f t="shared" si="107"/>
        <v>0</v>
      </c>
      <c r="DG47" s="154">
        <f t="shared" si="108"/>
        <v>0</v>
      </c>
      <c r="DH47" s="154">
        <f t="shared" si="109"/>
        <v>0</v>
      </c>
      <c r="DI47" s="154">
        <f t="shared" si="110"/>
        <v>0</v>
      </c>
      <c r="DJ47" s="154">
        <f t="shared" si="111"/>
        <v>0</v>
      </c>
      <c r="DK47" s="162" t="str">
        <f t="shared" si="112"/>
        <v>9</v>
      </c>
      <c r="DL47" s="162">
        <f t="shared" ca="1" si="113"/>
        <v>0</v>
      </c>
      <c r="DM47" s="154">
        <f ca="1">IF($K47&lt;&gt;1,IF(ISNUMBER(INDEX(Import.PLE,$K47,DM$16)),IF(INDEX(Import.PLE,$K47,DM$16)&lt;=mediçao,BM47,0),0),PLE!$AA$28*BM47)</f>
        <v>0</v>
      </c>
      <c r="DN47" s="154">
        <f ca="1">IF($K47&lt;&gt;1,IF(ISNUMBER(INDEX(Import.PLE,$K47,DN$16)),IF(INDEX(Import.PLE,$K47,DN$16)&lt;=mediçao,BN47,0),0),PLE!$AA$28*BN47)</f>
        <v>0</v>
      </c>
      <c r="DO47" s="154">
        <f ca="1">IF($K47&lt;&gt;1,IF(ISNUMBER(INDEX(Import.PLE,$K47,DO$16)),IF(INDEX(Import.PLE,$K47,DO$16)&lt;=mediçao,BO47,0),0),PLE!$AA$28*BO47)</f>
        <v>0</v>
      </c>
      <c r="DP47" s="154">
        <f ca="1">IF($K47&lt;&gt;1,IF(ISNUMBER(INDEX(Import.PLE,$K47,DP$16)),IF(INDEX(Import.PLE,$K47,DP$16)&lt;=mediçao,BP47,0),0),PLE!$AA$28*BP47)</f>
        <v>0</v>
      </c>
      <c r="DQ47" s="154">
        <f ca="1">IF($K47&lt;&gt;1,IF(ISNUMBER(INDEX(Import.PLE,$K47,DQ$16)),IF(INDEX(Import.PLE,$K47,DQ$16)&lt;=mediçao,BQ47,0),0),PLE!$AA$28*BQ47)</f>
        <v>0</v>
      </c>
      <c r="DR47" s="154">
        <f ca="1">IF($K47&lt;&gt;1,IF(ISNUMBER(INDEX(Import.PLE,$K47,DR$16)),IF(INDEX(Import.PLE,$K47,DR$16)&lt;=mediçao,BR47,0),0),PLE!$AA$28*BR47)</f>
        <v>0</v>
      </c>
      <c r="DS47" s="154">
        <f ca="1">IF($K47&lt;&gt;1,IF(ISNUMBER(INDEX(Import.PLE,$K47,DS$16)),IF(INDEX(Import.PLE,$K47,DS$16)&lt;=mediçao,BS47,0),0),PLE!$AA$28*BS47)</f>
        <v>0</v>
      </c>
      <c r="DT47" s="154">
        <f ca="1">IF($K47&lt;&gt;1,IF(ISNUMBER(INDEX(Import.PLE,$K47,DT$16)),IF(INDEX(Import.PLE,$K47,DT$16)&lt;=mediçao,BT47,0),0),PLE!$AA$28*BT47)</f>
        <v>0</v>
      </c>
      <c r="DU47" s="154">
        <f ca="1">IF($K47&lt;&gt;1,IF(ISNUMBER(INDEX(Import.PLE,$K47,DU$16)),IF(INDEX(Import.PLE,$K47,DU$16)&lt;=mediçao,BU47,0),0),PLE!$AA$28*BU47)</f>
        <v>0</v>
      </c>
      <c r="DV47" s="154">
        <f ca="1">IF($K47&lt;&gt;1,IF(ISNUMBER(INDEX(Import.PLE,$K47,DV$16)),IF(INDEX(Import.PLE,$K47,DV$16)&lt;=mediçao,BV47,0),0),PLE!$AA$28*BV47)</f>
        <v>0</v>
      </c>
      <c r="DW47" s="154">
        <f ca="1">IF($K47&lt;&gt;1,IF(ISNUMBER(INDEX(Import.PLE,$K47,DW$16)),IF(INDEX(Import.PLE,$K47,DW$16)&lt;=mediçao,BW47,0),0),PLE!$AA$28*BW47)</f>
        <v>0</v>
      </c>
      <c r="DX47" s="154">
        <f ca="1">IF($K47&lt;&gt;1,IF(ISNUMBER(INDEX(Import.PLE,$K47,DX$16)),IF(INDEX(Import.PLE,$K47,DX$16)&lt;=mediçao,BX47,0),0),PLE!$AA$28*BX47)</f>
        <v>0</v>
      </c>
      <c r="DY47" s="154">
        <f ca="1">IF($K47&lt;&gt;1,IF(ISNUMBER(INDEX(Import.PLE,$K47,DY$16)),IF(INDEX(Import.PLE,$K47,DY$16)&lt;=mediçao,BY47,0),0),PLE!$AA$28*BY47)</f>
        <v>0</v>
      </c>
      <c r="DZ47" s="154">
        <f ca="1">IF($K47&lt;&gt;1,IF(ISNUMBER(INDEX(Import.PLE,$K47,DZ$16)),IF(INDEX(Import.PLE,$K47,DZ$16)&lt;=mediçao,BZ47,0),0),PLE!$AA$28*BZ47)</f>
        <v>0</v>
      </c>
      <c r="EA47" s="154">
        <f ca="1">IF($K47&lt;&gt;1,IF(ISNUMBER(INDEX(Import.PLE,$K47,EA$16)),IF(INDEX(Import.PLE,$K47,EA$16)&lt;=mediçao,CA47,0),0),PLE!$AA$28*CA47)</f>
        <v>0</v>
      </c>
      <c r="EB47" s="154">
        <f ca="1">IF($K47&lt;&gt;1,IF(ISNUMBER(INDEX(Import.PLE,$K47,EB$16)),IF(INDEX(Import.PLE,$K47,EB$16)&lt;=mediçao,CB47,0),0),PLE!$AA$28*CB47)</f>
        <v>0</v>
      </c>
      <c r="EC47" s="154">
        <f ca="1">IF($K47&lt;&gt;1,IF(ISNUMBER(INDEX(Import.PLE,$K47,EC$16)),IF(INDEX(Import.PLE,$K47,EC$16)&lt;=mediçao,CC47,0),0),PLE!$AA$28*CC47)</f>
        <v>0</v>
      </c>
      <c r="ED47" s="154">
        <f ca="1">IF($K47&lt;&gt;1,IF(ISNUMBER(INDEX(Import.PLE,$K47,ED$16)),IF(INDEX(Import.PLE,$K47,ED$16)&lt;=mediçao,CD47,0),0),PLE!$AA$28*CD47)</f>
        <v>0</v>
      </c>
      <c r="EE47" s="154">
        <f ca="1">IF($K47&lt;&gt;1,IF(ISNUMBER(INDEX(Import.PLE,$K47,EE$16)),IF(INDEX(Import.PLE,$K47,EE$16)&lt;=mediçao,CE47,0),0),PLE!$AA$28*CE47)</f>
        <v>0</v>
      </c>
      <c r="EF47" s="154">
        <f ca="1">IF($K47&lt;&gt;1,IF(ISNUMBER(INDEX(Import.PLE,$K47,EF$16)),IF(INDEX(Import.PLE,$K47,EF$16)&lt;=mediçao,CF47,0),0),PLE!$AA$28*CF47)</f>
        <v>0</v>
      </c>
      <c r="EG47" s="154">
        <f ca="1">IF($K47&lt;&gt;1,IF(ISNUMBER(INDEX(Import.PLE,$K47,EG$16)),IF(INDEX(Import.PLE,$K47,EG$16)&lt;=mediçao,CG47,0),0),PLE!$AA$28*CG47)</f>
        <v>0</v>
      </c>
      <c r="EH47" s="154">
        <f ca="1">IF($K47&lt;&gt;1,IF(ISNUMBER(INDEX(Import.PLE,$K47,EH$16)),IF(INDEX(Import.PLE,$K47,EH$16)&lt;=mediçao,CH47,0),0),PLE!$AA$28*CH47)</f>
        <v>0</v>
      </c>
      <c r="EI47" s="154">
        <f ca="1">IF($K47&lt;&gt;1,IF(ISNUMBER(INDEX(Import.PLE,$K47,EI$16)),IF(INDEX(Import.PLE,$K47,EI$16)&lt;=mediçao,CI47,0),0),PLE!$AA$28*CI47)</f>
        <v>0</v>
      </c>
      <c r="EJ47" s="154">
        <f ca="1">IF($K47&lt;&gt;1,IF(ISNUMBER(INDEX(Import.PLE,$K47,EJ$16)),IF(INDEX(Import.PLE,$K47,EJ$16)&lt;=mediçao,CJ47,0),0),PLE!$AA$28*CJ47)</f>
        <v>0</v>
      </c>
      <c r="EK47" s="154">
        <f ca="1">IF($K47&lt;&gt;1,IF(ISNUMBER(INDEX(Import.PLE,$K47,EK$16)),IF(INDEX(Import.PLE,$K47,EK$16)&lt;=mediçao,CK47,0),0),PLE!$AA$28*CK47)</f>
        <v>0</v>
      </c>
      <c r="EL47" s="154">
        <f ca="1">IF($K47&lt;&gt;1,IF(ISNUMBER(INDEX(Import.PLE,$K47,EL$16)),IF(INDEX(Import.PLE,$K47,EL$16)&lt;=mediçao,CL47,0),0),PLE!$AA$28*CL47)</f>
        <v>0</v>
      </c>
      <c r="EM47" s="154">
        <f ca="1">IF($K47&lt;&gt;1,IF(ISNUMBER(INDEX(Import.PLE,$K47,EM$16)),IF(INDEX(Import.PLE,$K47,EM$16)&lt;=mediçao,CM47,0),0),PLE!$AA$28*CM47)</f>
        <v>0</v>
      </c>
      <c r="EN47" s="154">
        <f ca="1">IF($K47&lt;&gt;1,IF(ISNUMBER(INDEX(Import.PLE,$K47,EN$16)),IF(INDEX(Import.PLE,$K47,EN$16)&lt;=mediçao,CN47,0),0),PLE!$AA$28*CN47)</f>
        <v>0</v>
      </c>
      <c r="EO47" s="154">
        <f ca="1">IF($K47&lt;&gt;1,IF(ISNUMBER(INDEX(Import.PLE,$K47,EO$16)),IF(INDEX(Import.PLE,$K47,EO$16)&lt;=mediçao,CO47,0),0),PLE!$AA$28*CO47)</f>
        <v>0</v>
      </c>
      <c r="EP47" s="154">
        <f ca="1">IF($K47&lt;&gt;1,IF(ISNUMBER(INDEX(Import.PLE,$K47,EP$16)),IF(INDEX(Import.PLE,$K47,EP$16)&lt;=mediçao,CP47,0),0),PLE!$AA$28*CP47)</f>
        <v>0</v>
      </c>
      <c r="EQ47" s="154">
        <f ca="1">IF($K47&lt;&gt;1,IF(ISNUMBER(INDEX(Import.PLE,$K47,EQ$16)),IF(INDEX(Import.PLE,$K47,EQ$16)&lt;=mediçao,CQ47,0),0),PLE!$AA$28*CQ47)</f>
        <v>0</v>
      </c>
      <c r="ER47" s="154">
        <f ca="1">IF($K47&lt;&gt;1,IF(ISNUMBER(INDEX(Import.PLE,$K47,ER$16)),IF(INDEX(Import.PLE,$K47,ER$16)&lt;=mediçao,CR47,0),0),PLE!$AA$28*CR47)</f>
        <v>0</v>
      </c>
      <c r="ES47" s="154">
        <f ca="1">IF($K47&lt;&gt;1,IF(ISNUMBER(INDEX(Import.PLE,$K47,ES$16)),IF(INDEX(Import.PLE,$K47,ES$16)&lt;=mediçao,CS47,0),0),PLE!$AA$28*CS47)</f>
        <v>0</v>
      </c>
      <c r="ET47" s="154">
        <f ca="1">IF($K47&lt;&gt;1,IF(ISNUMBER(INDEX(Import.PLE,$K47,ET$16)),IF(INDEX(Import.PLE,$K47,ET$16)&lt;=mediçao,CT47,0),0),PLE!$AA$28*CT47)</f>
        <v>0</v>
      </c>
      <c r="EU47" s="154">
        <f ca="1">IF($K47&lt;&gt;1,IF(ISNUMBER(INDEX(Import.PLE,$K47,EU$16)),IF(INDEX(Import.PLE,$K47,EU$16)&lt;=mediçao,CU47,0),0),PLE!$AA$28*CU47)</f>
        <v>0</v>
      </c>
      <c r="EV47" s="154">
        <f ca="1">IF($K47&lt;&gt;1,IF(ISNUMBER(INDEX(Import.PLE,$K47,EV$16)),IF(INDEX(Import.PLE,$K47,EV$16)&lt;=mediçao,CV47,0),0),PLE!$AA$28*CV47)</f>
        <v>0</v>
      </c>
      <c r="EW47" s="154">
        <f ca="1">IF($K47&lt;&gt;1,IF(ISNUMBER(INDEX(Import.PLE,$K47,EW$16)),IF(INDEX(Import.PLE,$K47,EW$16)&lt;=mediçao,CW47,0),0),PLE!$AA$28*CW47)</f>
        <v>0</v>
      </c>
      <c r="EX47" s="154">
        <f ca="1">IF($K47&lt;&gt;1,IF(ISNUMBER(INDEX(Import.PLE,$K47,EX$16)),IF(INDEX(Import.PLE,$K47,EX$16)&lt;=mediçao,CX47,0),0),PLE!$AA$28*CX47)</f>
        <v>0</v>
      </c>
      <c r="EY47" s="154">
        <f ca="1">IF($K47&lt;&gt;1,IF(ISNUMBER(INDEX(Import.PLE,$K47,EY$16)),IF(INDEX(Import.PLE,$K47,EY$16)&lt;=mediçao,CY47,0),0),PLE!$AA$28*CY47)</f>
        <v>0</v>
      </c>
      <c r="EZ47" s="154">
        <f ca="1">IF($K47&lt;&gt;1,IF(ISNUMBER(INDEX(Import.PLE,$K47,EZ$16)),IF(INDEX(Import.PLE,$K47,EZ$16)&lt;=mediçao,CZ47,0),0),PLE!$AA$28*CZ47)</f>
        <v>0</v>
      </c>
      <c r="FA47" s="154">
        <f ca="1">IF($K47&lt;&gt;1,IF(ISNUMBER(INDEX(Import.PLE,$K47,FA$16)),IF(INDEX(Import.PLE,$K47,FA$16)&lt;=mediçao,DA47,0),0),PLE!$AA$28*DA47)</f>
        <v>0</v>
      </c>
      <c r="FB47" s="154">
        <f ca="1">IF($K47&lt;&gt;1,IF(ISNUMBER(INDEX(Import.PLE,$K47,FB$16)),IF(INDEX(Import.PLE,$K47,FB$16)&lt;=mediçao,DB47,0),0),PLE!$AA$28*DB47)</f>
        <v>0</v>
      </c>
      <c r="FC47" s="154">
        <f ca="1">IF($K47&lt;&gt;1,IF(ISNUMBER(INDEX(Import.PLE,$K47,FC$16)),IF(INDEX(Import.PLE,$K47,FC$16)&lt;=mediçao,DC47,0),0),PLE!$AA$28*DC47)</f>
        <v>0</v>
      </c>
      <c r="FD47" s="154">
        <f ca="1">IF($K47&lt;&gt;1,IF(ISNUMBER(INDEX(Import.PLE,$K47,FD$16)),IF(INDEX(Import.PLE,$K47,FD$16)&lt;=mediçao,DD47,0),0),PLE!$AA$28*DD47)</f>
        <v>0</v>
      </c>
      <c r="FE47" s="154">
        <f ca="1">IF($K47&lt;&gt;1,IF(ISNUMBER(INDEX(Import.PLE,$K47,FE$16)),IF(INDEX(Import.PLE,$K47,FE$16)&lt;=mediçao,DE47,0),0),PLE!$AA$28*DE47)</f>
        <v>0</v>
      </c>
      <c r="FF47" s="154">
        <f ca="1">IF($K47&lt;&gt;1,IF(ISNUMBER(INDEX(Import.PLE,$K47,FF$16)),IF(INDEX(Import.PLE,$K47,FF$16)&lt;=mediçao,DF47,0),0),PLE!$AA$28*DF47)</f>
        <v>0</v>
      </c>
      <c r="FG47" s="154">
        <f ca="1">IF($K47&lt;&gt;1,IF(ISNUMBER(INDEX(Import.PLE,$K47,FG$16)),IF(INDEX(Import.PLE,$K47,FG$16)&lt;=mediçao,DG47,0),0),PLE!$AA$28*DG47)</f>
        <v>0</v>
      </c>
      <c r="FH47" s="154">
        <f ca="1">IF($K47&lt;&gt;1,IF(ISNUMBER(INDEX(Import.PLE,$K47,FH$16)),IF(INDEX(Import.PLE,$K47,FH$16)&lt;=mediçao,DH47,0),0),PLE!$AA$28*DH47)</f>
        <v>0</v>
      </c>
      <c r="FI47" s="154">
        <f ca="1">IF($K47&lt;&gt;1,IF(ISNUMBER(INDEX(Import.PLE,$K47,FI$16)),IF(INDEX(Import.PLE,$K47,FI$16)&lt;=mediçao,DI47,0),0),PLE!$AA$28*DI47)</f>
        <v>0</v>
      </c>
      <c r="FJ47" s="154">
        <f ca="1">IF($K47&lt;&gt;1,IF(ISNUMBER(INDEX(Import.PLE,$K47,FJ$16)),IF(INDEX(Import.PLE,$K47,FJ$16)&lt;=mediçao,DJ47,0),0),PLE!$AA$28*DJ47)</f>
        <v>0</v>
      </c>
    </row>
    <row r="48" spans="2:166" s="113" customFormat="1" ht="33.75" x14ac:dyDescent="0.25">
      <c r="B48" s="153">
        <f t="shared" ca="1" si="3"/>
        <v>31</v>
      </c>
      <c r="C48" s="108" t="str">
        <f t="shared" si="59"/>
        <v>Serviço</v>
      </c>
      <c r="D48" s="177" t="s">
        <v>228</v>
      </c>
      <c r="E48" s="178" t="s">
        <v>229</v>
      </c>
      <c r="F48" s="176" t="s">
        <v>177</v>
      </c>
      <c r="G48" s="214">
        <f t="shared" si="60"/>
        <v>437.49</v>
      </c>
      <c r="H48" s="215">
        <f t="shared" si="61"/>
        <v>145.11997988525451</v>
      </c>
      <c r="I48" s="216">
        <v>63488.54</v>
      </c>
      <c r="J48" s="111"/>
      <c r="K48" s="209">
        <f ca="1">DADOS!A42</f>
        <v>9</v>
      </c>
      <c r="L48" s="208" t="str">
        <f ca="1">activatedados.form2</f>
        <v>9-PASSEIO PÚBLICO E ACESSIBILIDADE UNIVERSAL</v>
      </c>
      <c r="M48" s="112"/>
      <c r="N48" s="221"/>
      <c r="O48" s="221"/>
      <c r="P48" s="221"/>
      <c r="Q48" s="221">
        <v>437.49</v>
      </c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221"/>
      <c r="AH48" s="221"/>
      <c r="AI48" s="221"/>
      <c r="AJ48" s="221"/>
      <c r="AK48" s="221"/>
      <c r="AL48" s="221"/>
      <c r="AM48" s="221"/>
      <c r="AN48" s="221"/>
      <c r="AO48" s="221"/>
      <c r="AP48" s="221"/>
      <c r="AQ48" s="221"/>
      <c r="AR48" s="221"/>
      <c r="AS48" s="221"/>
      <c r="AT48" s="221"/>
      <c r="AU48" s="221"/>
      <c r="AV48" s="221"/>
      <c r="AW48" s="221"/>
      <c r="AX48" s="221"/>
      <c r="AY48" s="221"/>
      <c r="AZ48" s="221"/>
      <c r="BA48" s="221"/>
      <c r="BB48" s="221"/>
      <c r="BC48" s="221"/>
      <c r="BD48" s="221"/>
      <c r="BE48" s="221"/>
      <c r="BF48" s="221"/>
      <c r="BG48" s="221"/>
      <c r="BH48" s="221"/>
      <c r="BI48" s="221"/>
      <c r="BJ48" s="221"/>
      <c r="BK48" s="221"/>
      <c r="BM48" s="154">
        <f t="shared" ca="1" si="62"/>
        <v>0</v>
      </c>
      <c r="BN48" s="154">
        <f t="shared" ca="1" si="63"/>
        <v>0</v>
      </c>
      <c r="BO48" s="154">
        <f t="shared" ca="1" si="64"/>
        <v>0</v>
      </c>
      <c r="BP48" s="154">
        <f t="shared" ca="1" si="65"/>
        <v>63488.539999999994</v>
      </c>
      <c r="BQ48" s="154">
        <f t="shared" si="66"/>
        <v>0</v>
      </c>
      <c r="BR48" s="154">
        <f t="shared" si="67"/>
        <v>0</v>
      </c>
      <c r="BS48" s="154">
        <f t="shared" si="68"/>
        <v>0</v>
      </c>
      <c r="BT48" s="154">
        <f t="shared" si="69"/>
        <v>0</v>
      </c>
      <c r="BU48" s="154">
        <f t="shared" si="70"/>
        <v>0</v>
      </c>
      <c r="BV48" s="154">
        <f t="shared" si="71"/>
        <v>0</v>
      </c>
      <c r="BW48" s="154">
        <f t="shared" si="72"/>
        <v>0</v>
      </c>
      <c r="BX48" s="154">
        <f t="shared" si="73"/>
        <v>0</v>
      </c>
      <c r="BY48" s="154">
        <f t="shared" si="74"/>
        <v>0</v>
      </c>
      <c r="BZ48" s="154">
        <f t="shared" si="75"/>
        <v>0</v>
      </c>
      <c r="CA48" s="154">
        <f t="shared" si="76"/>
        <v>0</v>
      </c>
      <c r="CB48" s="154">
        <f t="shared" si="77"/>
        <v>0</v>
      </c>
      <c r="CC48" s="154">
        <f t="shared" si="78"/>
        <v>0</v>
      </c>
      <c r="CD48" s="154">
        <f t="shared" si="79"/>
        <v>0</v>
      </c>
      <c r="CE48" s="154">
        <f t="shared" si="80"/>
        <v>0</v>
      </c>
      <c r="CF48" s="154">
        <f t="shared" si="81"/>
        <v>0</v>
      </c>
      <c r="CG48" s="154">
        <f t="shared" si="82"/>
        <v>0</v>
      </c>
      <c r="CH48" s="154">
        <f t="shared" si="83"/>
        <v>0</v>
      </c>
      <c r="CI48" s="154">
        <f t="shared" si="84"/>
        <v>0</v>
      </c>
      <c r="CJ48" s="154">
        <f t="shared" si="85"/>
        <v>0</v>
      </c>
      <c r="CK48" s="154">
        <f t="shared" si="86"/>
        <v>0</v>
      </c>
      <c r="CL48" s="154">
        <f t="shared" si="87"/>
        <v>0</v>
      </c>
      <c r="CM48" s="154">
        <f t="shared" si="88"/>
        <v>0</v>
      </c>
      <c r="CN48" s="154">
        <f t="shared" si="89"/>
        <v>0</v>
      </c>
      <c r="CO48" s="154">
        <f t="shared" si="90"/>
        <v>0</v>
      </c>
      <c r="CP48" s="154">
        <f t="shared" si="91"/>
        <v>0</v>
      </c>
      <c r="CQ48" s="154">
        <f t="shared" si="92"/>
        <v>0</v>
      </c>
      <c r="CR48" s="154">
        <f t="shared" si="93"/>
        <v>0</v>
      </c>
      <c r="CS48" s="154">
        <f t="shared" si="94"/>
        <v>0</v>
      </c>
      <c r="CT48" s="154">
        <f t="shared" si="95"/>
        <v>0</v>
      </c>
      <c r="CU48" s="154">
        <f t="shared" si="96"/>
        <v>0</v>
      </c>
      <c r="CV48" s="154">
        <f t="shared" si="97"/>
        <v>0</v>
      </c>
      <c r="CW48" s="154">
        <f t="shared" si="98"/>
        <v>0</v>
      </c>
      <c r="CX48" s="154">
        <f t="shared" si="99"/>
        <v>0</v>
      </c>
      <c r="CY48" s="154">
        <f t="shared" si="100"/>
        <v>0</v>
      </c>
      <c r="CZ48" s="154">
        <f t="shared" si="101"/>
        <v>0</v>
      </c>
      <c r="DA48" s="154">
        <f t="shared" si="102"/>
        <v>0</v>
      </c>
      <c r="DB48" s="154">
        <f t="shared" si="103"/>
        <v>0</v>
      </c>
      <c r="DC48" s="154">
        <f t="shared" si="104"/>
        <v>0</v>
      </c>
      <c r="DD48" s="154">
        <f t="shared" si="105"/>
        <v>0</v>
      </c>
      <c r="DE48" s="154">
        <f t="shared" si="106"/>
        <v>0</v>
      </c>
      <c r="DF48" s="154">
        <f t="shared" si="107"/>
        <v>0</v>
      </c>
      <c r="DG48" s="154">
        <f t="shared" si="108"/>
        <v>0</v>
      </c>
      <c r="DH48" s="154">
        <f t="shared" si="109"/>
        <v>0</v>
      </c>
      <c r="DI48" s="154">
        <f t="shared" si="110"/>
        <v>0</v>
      </c>
      <c r="DJ48" s="154">
        <f t="shared" si="111"/>
        <v>0</v>
      </c>
      <c r="DK48" s="162" t="str">
        <f t="shared" si="112"/>
        <v>9</v>
      </c>
      <c r="DL48" s="162">
        <f t="shared" ca="1" si="113"/>
        <v>0</v>
      </c>
      <c r="DM48" s="154">
        <f ca="1">IF($K48&lt;&gt;1,IF(ISNUMBER(INDEX(Import.PLE,$K48,DM$16)),IF(INDEX(Import.PLE,$K48,DM$16)&lt;=mediçao,BM48,0),0),PLE!$AA$28*BM48)</f>
        <v>0</v>
      </c>
      <c r="DN48" s="154">
        <f ca="1">IF($K48&lt;&gt;1,IF(ISNUMBER(INDEX(Import.PLE,$K48,DN$16)),IF(INDEX(Import.PLE,$K48,DN$16)&lt;=mediçao,BN48,0),0),PLE!$AA$28*BN48)</f>
        <v>0</v>
      </c>
      <c r="DO48" s="154">
        <f ca="1">IF($K48&lt;&gt;1,IF(ISNUMBER(INDEX(Import.PLE,$K48,DO$16)),IF(INDEX(Import.PLE,$K48,DO$16)&lt;=mediçao,BO48,0),0),PLE!$AA$28*BO48)</f>
        <v>0</v>
      </c>
      <c r="DP48" s="154">
        <f ca="1">IF($K48&lt;&gt;1,IF(ISNUMBER(INDEX(Import.PLE,$K48,DP$16)),IF(INDEX(Import.PLE,$K48,DP$16)&lt;=mediçao,BP48,0),0),PLE!$AA$28*BP48)</f>
        <v>0</v>
      </c>
      <c r="DQ48" s="154">
        <f ca="1">IF($K48&lt;&gt;1,IF(ISNUMBER(INDEX(Import.PLE,$K48,DQ$16)),IF(INDEX(Import.PLE,$K48,DQ$16)&lt;=mediçao,BQ48,0),0),PLE!$AA$28*BQ48)</f>
        <v>0</v>
      </c>
      <c r="DR48" s="154">
        <f ca="1">IF($K48&lt;&gt;1,IF(ISNUMBER(INDEX(Import.PLE,$K48,DR$16)),IF(INDEX(Import.PLE,$K48,DR$16)&lt;=mediçao,BR48,0),0),PLE!$AA$28*BR48)</f>
        <v>0</v>
      </c>
      <c r="DS48" s="154">
        <f ca="1">IF($K48&lt;&gt;1,IF(ISNUMBER(INDEX(Import.PLE,$K48,DS$16)),IF(INDEX(Import.PLE,$K48,DS$16)&lt;=mediçao,BS48,0),0),PLE!$AA$28*BS48)</f>
        <v>0</v>
      </c>
      <c r="DT48" s="154">
        <f ca="1">IF($K48&lt;&gt;1,IF(ISNUMBER(INDEX(Import.PLE,$K48,DT$16)),IF(INDEX(Import.PLE,$K48,DT$16)&lt;=mediçao,BT48,0),0),PLE!$AA$28*BT48)</f>
        <v>0</v>
      </c>
      <c r="DU48" s="154">
        <f ca="1">IF($K48&lt;&gt;1,IF(ISNUMBER(INDEX(Import.PLE,$K48,DU$16)),IF(INDEX(Import.PLE,$K48,DU$16)&lt;=mediçao,BU48,0),0),PLE!$AA$28*BU48)</f>
        <v>0</v>
      </c>
      <c r="DV48" s="154">
        <f ca="1">IF($K48&lt;&gt;1,IF(ISNUMBER(INDEX(Import.PLE,$K48,DV$16)),IF(INDEX(Import.PLE,$K48,DV$16)&lt;=mediçao,BV48,0),0),PLE!$AA$28*BV48)</f>
        <v>0</v>
      </c>
      <c r="DW48" s="154">
        <f ca="1">IF($K48&lt;&gt;1,IF(ISNUMBER(INDEX(Import.PLE,$K48,DW$16)),IF(INDEX(Import.PLE,$K48,DW$16)&lt;=mediçao,BW48,0),0),PLE!$AA$28*BW48)</f>
        <v>0</v>
      </c>
      <c r="DX48" s="154">
        <f ca="1">IF($K48&lt;&gt;1,IF(ISNUMBER(INDEX(Import.PLE,$K48,DX$16)),IF(INDEX(Import.PLE,$K48,DX$16)&lt;=mediçao,BX48,0),0),PLE!$AA$28*BX48)</f>
        <v>0</v>
      </c>
      <c r="DY48" s="154">
        <f ca="1">IF($K48&lt;&gt;1,IF(ISNUMBER(INDEX(Import.PLE,$K48,DY$16)),IF(INDEX(Import.PLE,$K48,DY$16)&lt;=mediçao,BY48,0),0),PLE!$AA$28*BY48)</f>
        <v>0</v>
      </c>
      <c r="DZ48" s="154">
        <f ca="1">IF($K48&lt;&gt;1,IF(ISNUMBER(INDEX(Import.PLE,$K48,DZ$16)),IF(INDEX(Import.PLE,$K48,DZ$16)&lt;=mediçao,BZ48,0),0),PLE!$AA$28*BZ48)</f>
        <v>0</v>
      </c>
      <c r="EA48" s="154">
        <f ca="1">IF($K48&lt;&gt;1,IF(ISNUMBER(INDEX(Import.PLE,$K48,EA$16)),IF(INDEX(Import.PLE,$K48,EA$16)&lt;=mediçao,CA48,0),0),PLE!$AA$28*CA48)</f>
        <v>0</v>
      </c>
      <c r="EB48" s="154">
        <f ca="1">IF($K48&lt;&gt;1,IF(ISNUMBER(INDEX(Import.PLE,$K48,EB$16)),IF(INDEX(Import.PLE,$K48,EB$16)&lt;=mediçao,CB48,0),0),PLE!$AA$28*CB48)</f>
        <v>0</v>
      </c>
      <c r="EC48" s="154">
        <f ca="1">IF($K48&lt;&gt;1,IF(ISNUMBER(INDEX(Import.PLE,$K48,EC$16)),IF(INDEX(Import.PLE,$K48,EC$16)&lt;=mediçao,CC48,0),0),PLE!$AA$28*CC48)</f>
        <v>0</v>
      </c>
      <c r="ED48" s="154">
        <f ca="1">IF($K48&lt;&gt;1,IF(ISNUMBER(INDEX(Import.PLE,$K48,ED$16)),IF(INDEX(Import.PLE,$K48,ED$16)&lt;=mediçao,CD48,0),0),PLE!$AA$28*CD48)</f>
        <v>0</v>
      </c>
      <c r="EE48" s="154">
        <f ca="1">IF($K48&lt;&gt;1,IF(ISNUMBER(INDEX(Import.PLE,$K48,EE$16)),IF(INDEX(Import.PLE,$K48,EE$16)&lt;=mediçao,CE48,0),0),PLE!$AA$28*CE48)</f>
        <v>0</v>
      </c>
      <c r="EF48" s="154">
        <f ca="1">IF($K48&lt;&gt;1,IF(ISNUMBER(INDEX(Import.PLE,$K48,EF$16)),IF(INDEX(Import.PLE,$K48,EF$16)&lt;=mediçao,CF48,0),0),PLE!$AA$28*CF48)</f>
        <v>0</v>
      </c>
      <c r="EG48" s="154">
        <f ca="1">IF($K48&lt;&gt;1,IF(ISNUMBER(INDEX(Import.PLE,$K48,EG$16)),IF(INDEX(Import.PLE,$K48,EG$16)&lt;=mediçao,CG48,0),0),PLE!$AA$28*CG48)</f>
        <v>0</v>
      </c>
      <c r="EH48" s="154">
        <f ca="1">IF($K48&lt;&gt;1,IF(ISNUMBER(INDEX(Import.PLE,$K48,EH$16)),IF(INDEX(Import.PLE,$K48,EH$16)&lt;=mediçao,CH48,0),0),PLE!$AA$28*CH48)</f>
        <v>0</v>
      </c>
      <c r="EI48" s="154">
        <f ca="1">IF($K48&lt;&gt;1,IF(ISNUMBER(INDEX(Import.PLE,$K48,EI$16)),IF(INDEX(Import.PLE,$K48,EI$16)&lt;=mediçao,CI48,0),0),PLE!$AA$28*CI48)</f>
        <v>0</v>
      </c>
      <c r="EJ48" s="154">
        <f ca="1">IF($K48&lt;&gt;1,IF(ISNUMBER(INDEX(Import.PLE,$K48,EJ$16)),IF(INDEX(Import.PLE,$K48,EJ$16)&lt;=mediçao,CJ48,0),0),PLE!$AA$28*CJ48)</f>
        <v>0</v>
      </c>
      <c r="EK48" s="154">
        <f ca="1">IF($K48&lt;&gt;1,IF(ISNUMBER(INDEX(Import.PLE,$K48,EK$16)),IF(INDEX(Import.PLE,$K48,EK$16)&lt;=mediçao,CK48,0),0),PLE!$AA$28*CK48)</f>
        <v>0</v>
      </c>
      <c r="EL48" s="154">
        <f ca="1">IF($K48&lt;&gt;1,IF(ISNUMBER(INDEX(Import.PLE,$K48,EL$16)),IF(INDEX(Import.PLE,$K48,EL$16)&lt;=mediçao,CL48,0),0),PLE!$AA$28*CL48)</f>
        <v>0</v>
      </c>
      <c r="EM48" s="154">
        <f ca="1">IF($K48&lt;&gt;1,IF(ISNUMBER(INDEX(Import.PLE,$K48,EM$16)),IF(INDEX(Import.PLE,$K48,EM$16)&lt;=mediçao,CM48,0),0),PLE!$AA$28*CM48)</f>
        <v>0</v>
      </c>
      <c r="EN48" s="154">
        <f ca="1">IF($K48&lt;&gt;1,IF(ISNUMBER(INDEX(Import.PLE,$K48,EN$16)),IF(INDEX(Import.PLE,$K48,EN$16)&lt;=mediçao,CN48,0),0),PLE!$AA$28*CN48)</f>
        <v>0</v>
      </c>
      <c r="EO48" s="154">
        <f ca="1">IF($K48&lt;&gt;1,IF(ISNUMBER(INDEX(Import.PLE,$K48,EO$16)),IF(INDEX(Import.PLE,$K48,EO$16)&lt;=mediçao,CO48,0),0),PLE!$AA$28*CO48)</f>
        <v>0</v>
      </c>
      <c r="EP48" s="154">
        <f ca="1">IF($K48&lt;&gt;1,IF(ISNUMBER(INDEX(Import.PLE,$K48,EP$16)),IF(INDEX(Import.PLE,$K48,EP$16)&lt;=mediçao,CP48,0),0),PLE!$AA$28*CP48)</f>
        <v>0</v>
      </c>
      <c r="EQ48" s="154">
        <f ca="1">IF($K48&lt;&gt;1,IF(ISNUMBER(INDEX(Import.PLE,$K48,EQ$16)),IF(INDEX(Import.PLE,$K48,EQ$16)&lt;=mediçao,CQ48,0),0),PLE!$AA$28*CQ48)</f>
        <v>0</v>
      </c>
      <c r="ER48" s="154">
        <f ca="1">IF($K48&lt;&gt;1,IF(ISNUMBER(INDEX(Import.PLE,$K48,ER$16)),IF(INDEX(Import.PLE,$K48,ER$16)&lt;=mediçao,CR48,0),0),PLE!$AA$28*CR48)</f>
        <v>0</v>
      </c>
      <c r="ES48" s="154">
        <f ca="1">IF($K48&lt;&gt;1,IF(ISNUMBER(INDEX(Import.PLE,$K48,ES$16)),IF(INDEX(Import.PLE,$K48,ES$16)&lt;=mediçao,CS48,0),0),PLE!$AA$28*CS48)</f>
        <v>0</v>
      </c>
      <c r="ET48" s="154">
        <f ca="1">IF($K48&lt;&gt;1,IF(ISNUMBER(INDEX(Import.PLE,$K48,ET$16)),IF(INDEX(Import.PLE,$K48,ET$16)&lt;=mediçao,CT48,0),0),PLE!$AA$28*CT48)</f>
        <v>0</v>
      </c>
      <c r="EU48" s="154">
        <f ca="1">IF($K48&lt;&gt;1,IF(ISNUMBER(INDEX(Import.PLE,$K48,EU$16)),IF(INDEX(Import.PLE,$K48,EU$16)&lt;=mediçao,CU48,0),0),PLE!$AA$28*CU48)</f>
        <v>0</v>
      </c>
      <c r="EV48" s="154">
        <f ca="1">IF($K48&lt;&gt;1,IF(ISNUMBER(INDEX(Import.PLE,$K48,EV$16)),IF(INDEX(Import.PLE,$K48,EV$16)&lt;=mediçao,CV48,0),0),PLE!$AA$28*CV48)</f>
        <v>0</v>
      </c>
      <c r="EW48" s="154">
        <f ca="1">IF($K48&lt;&gt;1,IF(ISNUMBER(INDEX(Import.PLE,$K48,EW$16)),IF(INDEX(Import.PLE,$K48,EW$16)&lt;=mediçao,CW48,0),0),PLE!$AA$28*CW48)</f>
        <v>0</v>
      </c>
      <c r="EX48" s="154">
        <f ca="1">IF($K48&lt;&gt;1,IF(ISNUMBER(INDEX(Import.PLE,$K48,EX$16)),IF(INDEX(Import.PLE,$K48,EX$16)&lt;=mediçao,CX48,0),0),PLE!$AA$28*CX48)</f>
        <v>0</v>
      </c>
      <c r="EY48" s="154">
        <f ca="1">IF($K48&lt;&gt;1,IF(ISNUMBER(INDEX(Import.PLE,$K48,EY$16)),IF(INDEX(Import.PLE,$K48,EY$16)&lt;=mediçao,CY48,0),0),PLE!$AA$28*CY48)</f>
        <v>0</v>
      </c>
      <c r="EZ48" s="154">
        <f ca="1">IF($K48&lt;&gt;1,IF(ISNUMBER(INDEX(Import.PLE,$K48,EZ$16)),IF(INDEX(Import.PLE,$K48,EZ$16)&lt;=mediçao,CZ48,0),0),PLE!$AA$28*CZ48)</f>
        <v>0</v>
      </c>
      <c r="FA48" s="154">
        <f ca="1">IF($K48&lt;&gt;1,IF(ISNUMBER(INDEX(Import.PLE,$K48,FA$16)),IF(INDEX(Import.PLE,$K48,FA$16)&lt;=mediçao,DA48,0),0),PLE!$AA$28*DA48)</f>
        <v>0</v>
      </c>
      <c r="FB48" s="154">
        <f ca="1">IF($K48&lt;&gt;1,IF(ISNUMBER(INDEX(Import.PLE,$K48,FB$16)),IF(INDEX(Import.PLE,$K48,FB$16)&lt;=mediçao,DB48,0),0),PLE!$AA$28*DB48)</f>
        <v>0</v>
      </c>
      <c r="FC48" s="154">
        <f ca="1">IF($K48&lt;&gt;1,IF(ISNUMBER(INDEX(Import.PLE,$K48,FC$16)),IF(INDEX(Import.PLE,$K48,FC$16)&lt;=mediçao,DC48,0),0),PLE!$AA$28*DC48)</f>
        <v>0</v>
      </c>
      <c r="FD48" s="154">
        <f ca="1">IF($K48&lt;&gt;1,IF(ISNUMBER(INDEX(Import.PLE,$K48,FD$16)),IF(INDEX(Import.PLE,$K48,FD$16)&lt;=mediçao,DD48,0),0),PLE!$AA$28*DD48)</f>
        <v>0</v>
      </c>
      <c r="FE48" s="154">
        <f ca="1">IF($K48&lt;&gt;1,IF(ISNUMBER(INDEX(Import.PLE,$K48,FE$16)),IF(INDEX(Import.PLE,$K48,FE$16)&lt;=mediçao,DE48,0),0),PLE!$AA$28*DE48)</f>
        <v>0</v>
      </c>
      <c r="FF48" s="154">
        <f ca="1">IF($K48&lt;&gt;1,IF(ISNUMBER(INDEX(Import.PLE,$K48,FF$16)),IF(INDEX(Import.PLE,$K48,FF$16)&lt;=mediçao,DF48,0),0),PLE!$AA$28*DF48)</f>
        <v>0</v>
      </c>
      <c r="FG48" s="154">
        <f ca="1">IF($K48&lt;&gt;1,IF(ISNUMBER(INDEX(Import.PLE,$K48,FG$16)),IF(INDEX(Import.PLE,$K48,FG$16)&lt;=mediçao,DG48,0),0),PLE!$AA$28*DG48)</f>
        <v>0</v>
      </c>
      <c r="FH48" s="154">
        <f ca="1">IF($K48&lt;&gt;1,IF(ISNUMBER(INDEX(Import.PLE,$K48,FH$16)),IF(INDEX(Import.PLE,$K48,FH$16)&lt;=mediçao,DH48,0),0),PLE!$AA$28*DH48)</f>
        <v>0</v>
      </c>
      <c r="FI48" s="154">
        <f ca="1">IF($K48&lt;&gt;1,IF(ISNUMBER(INDEX(Import.PLE,$K48,FI$16)),IF(INDEX(Import.PLE,$K48,FI$16)&lt;=mediçao,DI48,0),0),PLE!$AA$28*DI48)</f>
        <v>0</v>
      </c>
      <c r="FJ48" s="154">
        <f ca="1">IF($K48&lt;&gt;1,IF(ISNUMBER(INDEX(Import.PLE,$K48,FJ$16)),IF(INDEX(Import.PLE,$K48,FJ$16)&lt;=mediçao,DJ48,0),0),PLE!$AA$28*DJ48)</f>
        <v>0</v>
      </c>
    </row>
    <row r="49" spans="2:166" s="113" customFormat="1" ht="22.5" x14ac:dyDescent="0.25">
      <c r="B49" s="153">
        <f t="shared" ca="1" si="3"/>
        <v>32</v>
      </c>
      <c r="C49" s="108" t="str">
        <f t="shared" si="59"/>
        <v>Serviço</v>
      </c>
      <c r="D49" s="177" t="s">
        <v>230</v>
      </c>
      <c r="E49" s="178" t="s">
        <v>244</v>
      </c>
      <c r="F49" s="176" t="s">
        <v>190</v>
      </c>
      <c r="G49" s="214">
        <f t="shared" si="60"/>
        <v>4210.8389999999999</v>
      </c>
      <c r="H49" s="215">
        <f t="shared" si="61"/>
        <v>1.1399984658639288</v>
      </c>
      <c r="I49" s="216">
        <v>4800.3500000000004</v>
      </c>
      <c r="J49" s="111"/>
      <c r="K49" s="209">
        <f ca="1">DADOS!A42</f>
        <v>9</v>
      </c>
      <c r="L49" s="208" t="str">
        <f ca="1">activatedados.form2</f>
        <v>9-PASSEIO PÚBLICO E ACESSIBILIDADE UNIVERSAL</v>
      </c>
      <c r="M49" s="112"/>
      <c r="N49" s="221"/>
      <c r="O49" s="221"/>
      <c r="P49" s="221"/>
      <c r="Q49" s="221">
        <v>4210.8389999999999</v>
      </c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  <c r="AC49" s="221"/>
      <c r="AD49" s="221"/>
      <c r="AE49" s="221"/>
      <c r="AF49" s="221"/>
      <c r="AG49" s="221"/>
      <c r="AH49" s="221"/>
      <c r="AI49" s="221"/>
      <c r="AJ49" s="221"/>
      <c r="AK49" s="221"/>
      <c r="AL49" s="221"/>
      <c r="AM49" s="221"/>
      <c r="AN49" s="221"/>
      <c r="AO49" s="221"/>
      <c r="AP49" s="221"/>
      <c r="AQ49" s="221"/>
      <c r="AR49" s="221"/>
      <c r="AS49" s="221"/>
      <c r="AT49" s="221"/>
      <c r="AU49" s="221"/>
      <c r="AV49" s="221"/>
      <c r="AW49" s="221"/>
      <c r="AX49" s="221"/>
      <c r="AY49" s="221"/>
      <c r="AZ49" s="221"/>
      <c r="BA49" s="221"/>
      <c r="BB49" s="221"/>
      <c r="BC49" s="221"/>
      <c r="BD49" s="221"/>
      <c r="BE49" s="221"/>
      <c r="BF49" s="221"/>
      <c r="BG49" s="221"/>
      <c r="BH49" s="221"/>
      <c r="BI49" s="221"/>
      <c r="BJ49" s="221"/>
      <c r="BK49" s="221"/>
      <c r="BM49" s="154">
        <f t="shared" ca="1" si="62"/>
        <v>0</v>
      </c>
      <c r="BN49" s="154">
        <f t="shared" ca="1" si="63"/>
        <v>0</v>
      </c>
      <c r="BO49" s="154">
        <f t="shared" ca="1" si="64"/>
        <v>0</v>
      </c>
      <c r="BP49" s="154">
        <f t="shared" ca="1" si="65"/>
        <v>4800.3500000000004</v>
      </c>
      <c r="BQ49" s="154">
        <f t="shared" si="66"/>
        <v>0</v>
      </c>
      <c r="BR49" s="154">
        <f t="shared" si="67"/>
        <v>0</v>
      </c>
      <c r="BS49" s="154">
        <f t="shared" si="68"/>
        <v>0</v>
      </c>
      <c r="BT49" s="154">
        <f t="shared" si="69"/>
        <v>0</v>
      </c>
      <c r="BU49" s="154">
        <f t="shared" si="70"/>
        <v>0</v>
      </c>
      <c r="BV49" s="154">
        <f t="shared" si="71"/>
        <v>0</v>
      </c>
      <c r="BW49" s="154">
        <f t="shared" si="72"/>
        <v>0</v>
      </c>
      <c r="BX49" s="154">
        <f t="shared" si="73"/>
        <v>0</v>
      </c>
      <c r="BY49" s="154">
        <f t="shared" si="74"/>
        <v>0</v>
      </c>
      <c r="BZ49" s="154">
        <f t="shared" si="75"/>
        <v>0</v>
      </c>
      <c r="CA49" s="154">
        <f t="shared" si="76"/>
        <v>0</v>
      </c>
      <c r="CB49" s="154">
        <f t="shared" si="77"/>
        <v>0</v>
      </c>
      <c r="CC49" s="154">
        <f t="shared" si="78"/>
        <v>0</v>
      </c>
      <c r="CD49" s="154">
        <f t="shared" si="79"/>
        <v>0</v>
      </c>
      <c r="CE49" s="154">
        <f t="shared" si="80"/>
        <v>0</v>
      </c>
      <c r="CF49" s="154">
        <f t="shared" si="81"/>
        <v>0</v>
      </c>
      <c r="CG49" s="154">
        <f t="shared" si="82"/>
        <v>0</v>
      </c>
      <c r="CH49" s="154">
        <f t="shared" si="83"/>
        <v>0</v>
      </c>
      <c r="CI49" s="154">
        <f t="shared" si="84"/>
        <v>0</v>
      </c>
      <c r="CJ49" s="154">
        <f t="shared" si="85"/>
        <v>0</v>
      </c>
      <c r="CK49" s="154">
        <f t="shared" si="86"/>
        <v>0</v>
      </c>
      <c r="CL49" s="154">
        <f t="shared" si="87"/>
        <v>0</v>
      </c>
      <c r="CM49" s="154">
        <f t="shared" si="88"/>
        <v>0</v>
      </c>
      <c r="CN49" s="154">
        <f t="shared" si="89"/>
        <v>0</v>
      </c>
      <c r="CO49" s="154">
        <f t="shared" si="90"/>
        <v>0</v>
      </c>
      <c r="CP49" s="154">
        <f t="shared" si="91"/>
        <v>0</v>
      </c>
      <c r="CQ49" s="154">
        <f t="shared" si="92"/>
        <v>0</v>
      </c>
      <c r="CR49" s="154">
        <f t="shared" si="93"/>
        <v>0</v>
      </c>
      <c r="CS49" s="154">
        <f t="shared" si="94"/>
        <v>0</v>
      </c>
      <c r="CT49" s="154">
        <f t="shared" si="95"/>
        <v>0</v>
      </c>
      <c r="CU49" s="154">
        <f t="shared" si="96"/>
        <v>0</v>
      </c>
      <c r="CV49" s="154">
        <f t="shared" si="97"/>
        <v>0</v>
      </c>
      <c r="CW49" s="154">
        <f t="shared" si="98"/>
        <v>0</v>
      </c>
      <c r="CX49" s="154">
        <f t="shared" si="99"/>
        <v>0</v>
      </c>
      <c r="CY49" s="154">
        <f t="shared" si="100"/>
        <v>0</v>
      </c>
      <c r="CZ49" s="154">
        <f t="shared" si="101"/>
        <v>0</v>
      </c>
      <c r="DA49" s="154">
        <f t="shared" si="102"/>
        <v>0</v>
      </c>
      <c r="DB49" s="154">
        <f t="shared" si="103"/>
        <v>0</v>
      </c>
      <c r="DC49" s="154">
        <f t="shared" si="104"/>
        <v>0</v>
      </c>
      <c r="DD49" s="154">
        <f t="shared" si="105"/>
        <v>0</v>
      </c>
      <c r="DE49" s="154">
        <f t="shared" si="106"/>
        <v>0</v>
      </c>
      <c r="DF49" s="154">
        <f t="shared" si="107"/>
        <v>0</v>
      </c>
      <c r="DG49" s="154">
        <f t="shared" si="108"/>
        <v>0</v>
      </c>
      <c r="DH49" s="154">
        <f t="shared" si="109"/>
        <v>0</v>
      </c>
      <c r="DI49" s="154">
        <f t="shared" si="110"/>
        <v>0</v>
      </c>
      <c r="DJ49" s="154">
        <f t="shared" si="111"/>
        <v>0</v>
      </c>
      <c r="DK49" s="162" t="str">
        <f t="shared" si="112"/>
        <v>9</v>
      </c>
      <c r="DL49" s="162">
        <f t="shared" ca="1" si="113"/>
        <v>0</v>
      </c>
      <c r="DM49" s="154">
        <f ca="1">IF($K49&lt;&gt;1,IF(ISNUMBER(INDEX(Import.PLE,$K49,DM$16)),IF(INDEX(Import.PLE,$K49,DM$16)&lt;=mediçao,BM49,0),0),PLE!$AA$28*BM49)</f>
        <v>0</v>
      </c>
      <c r="DN49" s="154">
        <f ca="1">IF($K49&lt;&gt;1,IF(ISNUMBER(INDEX(Import.PLE,$K49,DN$16)),IF(INDEX(Import.PLE,$K49,DN$16)&lt;=mediçao,BN49,0),0),PLE!$AA$28*BN49)</f>
        <v>0</v>
      </c>
      <c r="DO49" s="154">
        <f ca="1">IF($K49&lt;&gt;1,IF(ISNUMBER(INDEX(Import.PLE,$K49,DO$16)),IF(INDEX(Import.PLE,$K49,DO$16)&lt;=mediçao,BO49,0),0),PLE!$AA$28*BO49)</f>
        <v>0</v>
      </c>
      <c r="DP49" s="154">
        <f ca="1">IF($K49&lt;&gt;1,IF(ISNUMBER(INDEX(Import.PLE,$K49,DP$16)),IF(INDEX(Import.PLE,$K49,DP$16)&lt;=mediçao,BP49,0),0),PLE!$AA$28*BP49)</f>
        <v>0</v>
      </c>
      <c r="DQ49" s="154">
        <f ca="1">IF($K49&lt;&gt;1,IF(ISNUMBER(INDEX(Import.PLE,$K49,DQ$16)),IF(INDEX(Import.PLE,$K49,DQ$16)&lt;=mediçao,BQ49,0),0),PLE!$AA$28*BQ49)</f>
        <v>0</v>
      </c>
      <c r="DR49" s="154">
        <f ca="1">IF($K49&lt;&gt;1,IF(ISNUMBER(INDEX(Import.PLE,$K49,DR$16)),IF(INDEX(Import.PLE,$K49,DR$16)&lt;=mediçao,BR49,0),0),PLE!$AA$28*BR49)</f>
        <v>0</v>
      </c>
      <c r="DS49" s="154">
        <f ca="1">IF($K49&lt;&gt;1,IF(ISNUMBER(INDEX(Import.PLE,$K49,DS$16)),IF(INDEX(Import.PLE,$K49,DS$16)&lt;=mediçao,BS49,0),0),PLE!$AA$28*BS49)</f>
        <v>0</v>
      </c>
      <c r="DT49" s="154">
        <f ca="1">IF($K49&lt;&gt;1,IF(ISNUMBER(INDEX(Import.PLE,$K49,DT$16)),IF(INDEX(Import.PLE,$K49,DT$16)&lt;=mediçao,BT49,0),0),PLE!$AA$28*BT49)</f>
        <v>0</v>
      </c>
      <c r="DU49" s="154">
        <f ca="1">IF($K49&lt;&gt;1,IF(ISNUMBER(INDEX(Import.PLE,$K49,DU$16)),IF(INDEX(Import.PLE,$K49,DU$16)&lt;=mediçao,BU49,0),0),PLE!$AA$28*BU49)</f>
        <v>0</v>
      </c>
      <c r="DV49" s="154">
        <f ca="1">IF($K49&lt;&gt;1,IF(ISNUMBER(INDEX(Import.PLE,$K49,DV$16)),IF(INDEX(Import.PLE,$K49,DV$16)&lt;=mediçao,BV49,0),0),PLE!$AA$28*BV49)</f>
        <v>0</v>
      </c>
      <c r="DW49" s="154">
        <f ca="1">IF($K49&lt;&gt;1,IF(ISNUMBER(INDEX(Import.PLE,$K49,DW$16)),IF(INDEX(Import.PLE,$K49,DW$16)&lt;=mediçao,BW49,0),0),PLE!$AA$28*BW49)</f>
        <v>0</v>
      </c>
      <c r="DX49" s="154">
        <f ca="1">IF($K49&lt;&gt;1,IF(ISNUMBER(INDEX(Import.PLE,$K49,DX$16)),IF(INDEX(Import.PLE,$K49,DX$16)&lt;=mediçao,BX49,0),0),PLE!$AA$28*BX49)</f>
        <v>0</v>
      </c>
      <c r="DY49" s="154">
        <f ca="1">IF($K49&lt;&gt;1,IF(ISNUMBER(INDEX(Import.PLE,$K49,DY$16)),IF(INDEX(Import.PLE,$K49,DY$16)&lt;=mediçao,BY49,0),0),PLE!$AA$28*BY49)</f>
        <v>0</v>
      </c>
      <c r="DZ49" s="154">
        <f ca="1">IF($K49&lt;&gt;1,IF(ISNUMBER(INDEX(Import.PLE,$K49,DZ$16)),IF(INDEX(Import.PLE,$K49,DZ$16)&lt;=mediçao,BZ49,0),0),PLE!$AA$28*BZ49)</f>
        <v>0</v>
      </c>
      <c r="EA49" s="154">
        <f ca="1">IF($K49&lt;&gt;1,IF(ISNUMBER(INDEX(Import.PLE,$K49,EA$16)),IF(INDEX(Import.PLE,$K49,EA$16)&lt;=mediçao,CA49,0),0),PLE!$AA$28*CA49)</f>
        <v>0</v>
      </c>
      <c r="EB49" s="154">
        <f ca="1">IF($K49&lt;&gt;1,IF(ISNUMBER(INDEX(Import.PLE,$K49,EB$16)),IF(INDEX(Import.PLE,$K49,EB$16)&lt;=mediçao,CB49,0),0),PLE!$AA$28*CB49)</f>
        <v>0</v>
      </c>
      <c r="EC49" s="154">
        <f ca="1">IF($K49&lt;&gt;1,IF(ISNUMBER(INDEX(Import.PLE,$K49,EC$16)),IF(INDEX(Import.PLE,$K49,EC$16)&lt;=mediçao,CC49,0),0),PLE!$AA$28*CC49)</f>
        <v>0</v>
      </c>
      <c r="ED49" s="154">
        <f ca="1">IF($K49&lt;&gt;1,IF(ISNUMBER(INDEX(Import.PLE,$K49,ED$16)),IF(INDEX(Import.PLE,$K49,ED$16)&lt;=mediçao,CD49,0),0),PLE!$AA$28*CD49)</f>
        <v>0</v>
      </c>
      <c r="EE49" s="154">
        <f ca="1">IF($K49&lt;&gt;1,IF(ISNUMBER(INDEX(Import.PLE,$K49,EE$16)),IF(INDEX(Import.PLE,$K49,EE$16)&lt;=mediçao,CE49,0),0),PLE!$AA$28*CE49)</f>
        <v>0</v>
      </c>
      <c r="EF49" s="154">
        <f ca="1">IF($K49&lt;&gt;1,IF(ISNUMBER(INDEX(Import.PLE,$K49,EF$16)),IF(INDEX(Import.PLE,$K49,EF$16)&lt;=mediçao,CF49,0),0),PLE!$AA$28*CF49)</f>
        <v>0</v>
      </c>
      <c r="EG49" s="154">
        <f ca="1">IF($K49&lt;&gt;1,IF(ISNUMBER(INDEX(Import.PLE,$K49,EG$16)),IF(INDEX(Import.PLE,$K49,EG$16)&lt;=mediçao,CG49,0),0),PLE!$AA$28*CG49)</f>
        <v>0</v>
      </c>
      <c r="EH49" s="154">
        <f ca="1">IF($K49&lt;&gt;1,IF(ISNUMBER(INDEX(Import.PLE,$K49,EH$16)),IF(INDEX(Import.PLE,$K49,EH$16)&lt;=mediçao,CH49,0),0),PLE!$AA$28*CH49)</f>
        <v>0</v>
      </c>
      <c r="EI49" s="154">
        <f ca="1">IF($K49&lt;&gt;1,IF(ISNUMBER(INDEX(Import.PLE,$K49,EI$16)),IF(INDEX(Import.PLE,$K49,EI$16)&lt;=mediçao,CI49,0),0),PLE!$AA$28*CI49)</f>
        <v>0</v>
      </c>
      <c r="EJ49" s="154">
        <f ca="1">IF($K49&lt;&gt;1,IF(ISNUMBER(INDEX(Import.PLE,$K49,EJ$16)),IF(INDEX(Import.PLE,$K49,EJ$16)&lt;=mediçao,CJ49,0),0),PLE!$AA$28*CJ49)</f>
        <v>0</v>
      </c>
      <c r="EK49" s="154">
        <f ca="1">IF($K49&lt;&gt;1,IF(ISNUMBER(INDEX(Import.PLE,$K49,EK$16)),IF(INDEX(Import.PLE,$K49,EK$16)&lt;=mediçao,CK49,0),0),PLE!$AA$28*CK49)</f>
        <v>0</v>
      </c>
      <c r="EL49" s="154">
        <f ca="1">IF($K49&lt;&gt;1,IF(ISNUMBER(INDEX(Import.PLE,$K49,EL$16)),IF(INDEX(Import.PLE,$K49,EL$16)&lt;=mediçao,CL49,0),0),PLE!$AA$28*CL49)</f>
        <v>0</v>
      </c>
      <c r="EM49" s="154">
        <f ca="1">IF($K49&lt;&gt;1,IF(ISNUMBER(INDEX(Import.PLE,$K49,EM$16)),IF(INDEX(Import.PLE,$K49,EM$16)&lt;=mediçao,CM49,0),0),PLE!$AA$28*CM49)</f>
        <v>0</v>
      </c>
      <c r="EN49" s="154">
        <f ca="1">IF($K49&lt;&gt;1,IF(ISNUMBER(INDEX(Import.PLE,$K49,EN$16)),IF(INDEX(Import.PLE,$K49,EN$16)&lt;=mediçao,CN49,0),0),PLE!$AA$28*CN49)</f>
        <v>0</v>
      </c>
      <c r="EO49" s="154">
        <f ca="1">IF($K49&lt;&gt;1,IF(ISNUMBER(INDEX(Import.PLE,$K49,EO$16)),IF(INDEX(Import.PLE,$K49,EO$16)&lt;=mediçao,CO49,0),0),PLE!$AA$28*CO49)</f>
        <v>0</v>
      </c>
      <c r="EP49" s="154">
        <f ca="1">IF($K49&lt;&gt;1,IF(ISNUMBER(INDEX(Import.PLE,$K49,EP$16)),IF(INDEX(Import.PLE,$K49,EP$16)&lt;=mediçao,CP49,0),0),PLE!$AA$28*CP49)</f>
        <v>0</v>
      </c>
      <c r="EQ49" s="154">
        <f ca="1">IF($K49&lt;&gt;1,IF(ISNUMBER(INDEX(Import.PLE,$K49,EQ$16)),IF(INDEX(Import.PLE,$K49,EQ$16)&lt;=mediçao,CQ49,0),0),PLE!$AA$28*CQ49)</f>
        <v>0</v>
      </c>
      <c r="ER49" s="154">
        <f ca="1">IF($K49&lt;&gt;1,IF(ISNUMBER(INDEX(Import.PLE,$K49,ER$16)),IF(INDEX(Import.PLE,$K49,ER$16)&lt;=mediçao,CR49,0),0),PLE!$AA$28*CR49)</f>
        <v>0</v>
      </c>
      <c r="ES49" s="154">
        <f ca="1">IF($K49&lt;&gt;1,IF(ISNUMBER(INDEX(Import.PLE,$K49,ES$16)),IF(INDEX(Import.PLE,$K49,ES$16)&lt;=mediçao,CS49,0),0),PLE!$AA$28*CS49)</f>
        <v>0</v>
      </c>
      <c r="ET49" s="154">
        <f ca="1">IF($K49&lt;&gt;1,IF(ISNUMBER(INDEX(Import.PLE,$K49,ET$16)),IF(INDEX(Import.PLE,$K49,ET$16)&lt;=mediçao,CT49,0),0),PLE!$AA$28*CT49)</f>
        <v>0</v>
      </c>
      <c r="EU49" s="154">
        <f ca="1">IF($K49&lt;&gt;1,IF(ISNUMBER(INDEX(Import.PLE,$K49,EU$16)),IF(INDEX(Import.PLE,$K49,EU$16)&lt;=mediçao,CU49,0),0),PLE!$AA$28*CU49)</f>
        <v>0</v>
      </c>
      <c r="EV49" s="154">
        <f ca="1">IF($K49&lt;&gt;1,IF(ISNUMBER(INDEX(Import.PLE,$K49,EV$16)),IF(INDEX(Import.PLE,$K49,EV$16)&lt;=mediçao,CV49,0),0),PLE!$AA$28*CV49)</f>
        <v>0</v>
      </c>
      <c r="EW49" s="154">
        <f ca="1">IF($K49&lt;&gt;1,IF(ISNUMBER(INDEX(Import.PLE,$K49,EW$16)),IF(INDEX(Import.PLE,$K49,EW$16)&lt;=mediçao,CW49,0),0),PLE!$AA$28*CW49)</f>
        <v>0</v>
      </c>
      <c r="EX49" s="154">
        <f ca="1">IF($K49&lt;&gt;1,IF(ISNUMBER(INDEX(Import.PLE,$K49,EX$16)),IF(INDEX(Import.PLE,$K49,EX$16)&lt;=mediçao,CX49,0),0),PLE!$AA$28*CX49)</f>
        <v>0</v>
      </c>
      <c r="EY49" s="154">
        <f ca="1">IF($K49&lt;&gt;1,IF(ISNUMBER(INDEX(Import.PLE,$K49,EY$16)),IF(INDEX(Import.PLE,$K49,EY$16)&lt;=mediçao,CY49,0),0),PLE!$AA$28*CY49)</f>
        <v>0</v>
      </c>
      <c r="EZ49" s="154">
        <f ca="1">IF($K49&lt;&gt;1,IF(ISNUMBER(INDEX(Import.PLE,$K49,EZ$16)),IF(INDEX(Import.PLE,$K49,EZ$16)&lt;=mediçao,CZ49,0),0),PLE!$AA$28*CZ49)</f>
        <v>0</v>
      </c>
      <c r="FA49" s="154">
        <f ca="1">IF($K49&lt;&gt;1,IF(ISNUMBER(INDEX(Import.PLE,$K49,FA$16)),IF(INDEX(Import.PLE,$K49,FA$16)&lt;=mediçao,DA49,0),0),PLE!$AA$28*DA49)</f>
        <v>0</v>
      </c>
      <c r="FB49" s="154">
        <f ca="1">IF($K49&lt;&gt;1,IF(ISNUMBER(INDEX(Import.PLE,$K49,FB$16)),IF(INDEX(Import.PLE,$K49,FB$16)&lt;=mediçao,DB49,0),0),PLE!$AA$28*DB49)</f>
        <v>0</v>
      </c>
      <c r="FC49" s="154">
        <f ca="1">IF($K49&lt;&gt;1,IF(ISNUMBER(INDEX(Import.PLE,$K49,FC$16)),IF(INDEX(Import.PLE,$K49,FC$16)&lt;=mediçao,DC49,0),0),PLE!$AA$28*DC49)</f>
        <v>0</v>
      </c>
      <c r="FD49" s="154">
        <f ca="1">IF($K49&lt;&gt;1,IF(ISNUMBER(INDEX(Import.PLE,$K49,FD$16)),IF(INDEX(Import.PLE,$K49,FD$16)&lt;=mediçao,DD49,0),0),PLE!$AA$28*DD49)</f>
        <v>0</v>
      </c>
      <c r="FE49" s="154">
        <f ca="1">IF($K49&lt;&gt;1,IF(ISNUMBER(INDEX(Import.PLE,$K49,FE$16)),IF(INDEX(Import.PLE,$K49,FE$16)&lt;=mediçao,DE49,0),0),PLE!$AA$28*DE49)</f>
        <v>0</v>
      </c>
      <c r="FF49" s="154">
        <f ca="1">IF($K49&lt;&gt;1,IF(ISNUMBER(INDEX(Import.PLE,$K49,FF$16)),IF(INDEX(Import.PLE,$K49,FF$16)&lt;=mediçao,DF49,0),0),PLE!$AA$28*DF49)</f>
        <v>0</v>
      </c>
      <c r="FG49" s="154">
        <f ca="1">IF($K49&lt;&gt;1,IF(ISNUMBER(INDEX(Import.PLE,$K49,FG$16)),IF(INDEX(Import.PLE,$K49,FG$16)&lt;=mediçao,DG49,0),0),PLE!$AA$28*DG49)</f>
        <v>0</v>
      </c>
      <c r="FH49" s="154">
        <f ca="1">IF($K49&lt;&gt;1,IF(ISNUMBER(INDEX(Import.PLE,$K49,FH$16)),IF(INDEX(Import.PLE,$K49,FH$16)&lt;=mediçao,DH49,0),0),PLE!$AA$28*DH49)</f>
        <v>0</v>
      </c>
      <c r="FI49" s="154">
        <f ca="1">IF($K49&lt;&gt;1,IF(ISNUMBER(INDEX(Import.PLE,$K49,FI$16)),IF(INDEX(Import.PLE,$K49,FI$16)&lt;=mediçao,DI49,0),0),PLE!$AA$28*DI49)</f>
        <v>0</v>
      </c>
      <c r="FJ49" s="154">
        <f ca="1">IF($K49&lt;&gt;1,IF(ISNUMBER(INDEX(Import.PLE,$K49,FJ$16)),IF(INDEX(Import.PLE,$K49,FJ$16)&lt;=mediçao,DJ49,0),0),PLE!$AA$28*DJ49)</f>
        <v>0</v>
      </c>
    </row>
    <row r="50" spans="2:166" s="113" customFormat="1" ht="33.75" x14ac:dyDescent="0.25">
      <c r="B50" s="153">
        <f t="shared" ca="1" si="3"/>
        <v>33</v>
      </c>
      <c r="C50" s="108" t="str">
        <f t="shared" si="59"/>
        <v>Serviço</v>
      </c>
      <c r="D50" s="177" t="s">
        <v>231</v>
      </c>
      <c r="E50" s="178" t="s">
        <v>232</v>
      </c>
      <c r="F50" s="176" t="s">
        <v>190</v>
      </c>
      <c r="G50" s="214">
        <f t="shared" si="60"/>
        <v>15359.833000000002</v>
      </c>
      <c r="H50" s="215">
        <f t="shared" si="61"/>
        <v>1.0099999134105169</v>
      </c>
      <c r="I50" s="216">
        <v>15513.43</v>
      </c>
      <c r="J50" s="111"/>
      <c r="K50" s="209">
        <f ca="1">DADOS!A42</f>
        <v>9</v>
      </c>
      <c r="L50" s="208" t="str">
        <f ca="1">activatedados.form2</f>
        <v>9-PASSEIO PÚBLICO E ACESSIBILIDADE UNIVERSAL</v>
      </c>
      <c r="M50" s="112"/>
      <c r="N50" s="221"/>
      <c r="O50" s="221"/>
      <c r="P50" s="221"/>
      <c r="Q50" s="221">
        <v>15359.833000000002</v>
      </c>
      <c r="R50" s="221"/>
      <c r="S50" s="221"/>
      <c r="T50" s="221"/>
      <c r="U50" s="221"/>
      <c r="V50" s="221"/>
      <c r="W50" s="221"/>
      <c r="X50" s="221"/>
      <c r="Y50" s="221"/>
      <c r="Z50" s="221"/>
      <c r="AA50" s="221"/>
      <c r="AB50" s="221"/>
      <c r="AC50" s="221"/>
      <c r="AD50" s="221"/>
      <c r="AE50" s="221"/>
      <c r="AF50" s="221"/>
      <c r="AG50" s="221"/>
      <c r="AH50" s="221"/>
      <c r="AI50" s="221"/>
      <c r="AJ50" s="221"/>
      <c r="AK50" s="221"/>
      <c r="AL50" s="221"/>
      <c r="AM50" s="221"/>
      <c r="AN50" s="221"/>
      <c r="AO50" s="221"/>
      <c r="AP50" s="221"/>
      <c r="AQ50" s="221"/>
      <c r="AR50" s="221"/>
      <c r="AS50" s="221"/>
      <c r="AT50" s="221"/>
      <c r="AU50" s="221"/>
      <c r="AV50" s="221"/>
      <c r="AW50" s="221"/>
      <c r="AX50" s="221"/>
      <c r="AY50" s="221"/>
      <c r="AZ50" s="221"/>
      <c r="BA50" s="221"/>
      <c r="BB50" s="221"/>
      <c r="BC50" s="221"/>
      <c r="BD50" s="221"/>
      <c r="BE50" s="221"/>
      <c r="BF50" s="221"/>
      <c r="BG50" s="221"/>
      <c r="BH50" s="221"/>
      <c r="BI50" s="221"/>
      <c r="BJ50" s="221"/>
      <c r="BK50" s="221"/>
      <c r="BM50" s="154">
        <f t="shared" ca="1" si="62"/>
        <v>0</v>
      </c>
      <c r="BN50" s="154">
        <f t="shared" ca="1" si="63"/>
        <v>0</v>
      </c>
      <c r="BO50" s="154">
        <f t="shared" ca="1" si="64"/>
        <v>0</v>
      </c>
      <c r="BP50" s="154">
        <f t="shared" ca="1" si="65"/>
        <v>15513.430000000002</v>
      </c>
      <c r="BQ50" s="154">
        <f t="shared" si="66"/>
        <v>0</v>
      </c>
      <c r="BR50" s="154">
        <f t="shared" si="67"/>
        <v>0</v>
      </c>
      <c r="BS50" s="154">
        <f t="shared" si="68"/>
        <v>0</v>
      </c>
      <c r="BT50" s="154">
        <f t="shared" si="69"/>
        <v>0</v>
      </c>
      <c r="BU50" s="154">
        <f t="shared" si="70"/>
        <v>0</v>
      </c>
      <c r="BV50" s="154">
        <f t="shared" si="71"/>
        <v>0</v>
      </c>
      <c r="BW50" s="154">
        <f t="shared" si="72"/>
        <v>0</v>
      </c>
      <c r="BX50" s="154">
        <f t="shared" si="73"/>
        <v>0</v>
      </c>
      <c r="BY50" s="154">
        <f t="shared" si="74"/>
        <v>0</v>
      </c>
      <c r="BZ50" s="154">
        <f t="shared" si="75"/>
        <v>0</v>
      </c>
      <c r="CA50" s="154">
        <f t="shared" si="76"/>
        <v>0</v>
      </c>
      <c r="CB50" s="154">
        <f t="shared" si="77"/>
        <v>0</v>
      </c>
      <c r="CC50" s="154">
        <f t="shared" si="78"/>
        <v>0</v>
      </c>
      <c r="CD50" s="154">
        <f t="shared" si="79"/>
        <v>0</v>
      </c>
      <c r="CE50" s="154">
        <f t="shared" si="80"/>
        <v>0</v>
      </c>
      <c r="CF50" s="154">
        <f t="shared" si="81"/>
        <v>0</v>
      </c>
      <c r="CG50" s="154">
        <f t="shared" si="82"/>
        <v>0</v>
      </c>
      <c r="CH50" s="154">
        <f t="shared" si="83"/>
        <v>0</v>
      </c>
      <c r="CI50" s="154">
        <f t="shared" si="84"/>
        <v>0</v>
      </c>
      <c r="CJ50" s="154">
        <f t="shared" si="85"/>
        <v>0</v>
      </c>
      <c r="CK50" s="154">
        <f t="shared" si="86"/>
        <v>0</v>
      </c>
      <c r="CL50" s="154">
        <f t="shared" si="87"/>
        <v>0</v>
      </c>
      <c r="CM50" s="154">
        <f t="shared" si="88"/>
        <v>0</v>
      </c>
      <c r="CN50" s="154">
        <f t="shared" si="89"/>
        <v>0</v>
      </c>
      <c r="CO50" s="154">
        <f t="shared" si="90"/>
        <v>0</v>
      </c>
      <c r="CP50" s="154">
        <f t="shared" si="91"/>
        <v>0</v>
      </c>
      <c r="CQ50" s="154">
        <f t="shared" si="92"/>
        <v>0</v>
      </c>
      <c r="CR50" s="154">
        <f t="shared" si="93"/>
        <v>0</v>
      </c>
      <c r="CS50" s="154">
        <f t="shared" si="94"/>
        <v>0</v>
      </c>
      <c r="CT50" s="154">
        <f t="shared" si="95"/>
        <v>0</v>
      </c>
      <c r="CU50" s="154">
        <f t="shared" si="96"/>
        <v>0</v>
      </c>
      <c r="CV50" s="154">
        <f t="shared" si="97"/>
        <v>0</v>
      </c>
      <c r="CW50" s="154">
        <f t="shared" si="98"/>
        <v>0</v>
      </c>
      <c r="CX50" s="154">
        <f t="shared" si="99"/>
        <v>0</v>
      </c>
      <c r="CY50" s="154">
        <f t="shared" si="100"/>
        <v>0</v>
      </c>
      <c r="CZ50" s="154">
        <f t="shared" si="101"/>
        <v>0</v>
      </c>
      <c r="DA50" s="154">
        <f t="shared" si="102"/>
        <v>0</v>
      </c>
      <c r="DB50" s="154">
        <f t="shared" si="103"/>
        <v>0</v>
      </c>
      <c r="DC50" s="154">
        <f t="shared" si="104"/>
        <v>0</v>
      </c>
      <c r="DD50" s="154">
        <f t="shared" si="105"/>
        <v>0</v>
      </c>
      <c r="DE50" s="154">
        <f t="shared" si="106"/>
        <v>0</v>
      </c>
      <c r="DF50" s="154">
        <f t="shared" si="107"/>
        <v>0</v>
      </c>
      <c r="DG50" s="154">
        <f t="shared" si="108"/>
        <v>0</v>
      </c>
      <c r="DH50" s="154">
        <f t="shared" si="109"/>
        <v>0</v>
      </c>
      <c r="DI50" s="154">
        <f t="shared" si="110"/>
        <v>0</v>
      </c>
      <c r="DJ50" s="154">
        <f t="shared" si="111"/>
        <v>0</v>
      </c>
      <c r="DK50" s="162" t="str">
        <f t="shared" si="112"/>
        <v>9</v>
      </c>
      <c r="DL50" s="162">
        <f t="shared" ca="1" si="113"/>
        <v>0</v>
      </c>
      <c r="DM50" s="154">
        <f ca="1">IF($K50&lt;&gt;1,IF(ISNUMBER(INDEX(Import.PLE,$K50,DM$16)),IF(INDEX(Import.PLE,$K50,DM$16)&lt;=mediçao,BM50,0),0),PLE!$AA$28*BM50)</f>
        <v>0</v>
      </c>
      <c r="DN50" s="154">
        <f ca="1">IF($K50&lt;&gt;1,IF(ISNUMBER(INDEX(Import.PLE,$K50,DN$16)),IF(INDEX(Import.PLE,$K50,DN$16)&lt;=mediçao,BN50,0),0),PLE!$AA$28*BN50)</f>
        <v>0</v>
      </c>
      <c r="DO50" s="154">
        <f ca="1">IF($K50&lt;&gt;1,IF(ISNUMBER(INDEX(Import.PLE,$K50,DO$16)),IF(INDEX(Import.PLE,$K50,DO$16)&lt;=mediçao,BO50,0),0),PLE!$AA$28*BO50)</f>
        <v>0</v>
      </c>
      <c r="DP50" s="154">
        <f ca="1">IF($K50&lt;&gt;1,IF(ISNUMBER(INDEX(Import.PLE,$K50,DP$16)),IF(INDEX(Import.PLE,$K50,DP$16)&lt;=mediçao,BP50,0),0),PLE!$AA$28*BP50)</f>
        <v>0</v>
      </c>
      <c r="DQ50" s="154">
        <f ca="1">IF($K50&lt;&gt;1,IF(ISNUMBER(INDEX(Import.PLE,$K50,DQ$16)),IF(INDEX(Import.PLE,$K50,DQ$16)&lt;=mediçao,BQ50,0),0),PLE!$AA$28*BQ50)</f>
        <v>0</v>
      </c>
      <c r="DR50" s="154">
        <f ca="1">IF($K50&lt;&gt;1,IF(ISNUMBER(INDEX(Import.PLE,$K50,DR$16)),IF(INDEX(Import.PLE,$K50,DR$16)&lt;=mediçao,BR50,0),0),PLE!$AA$28*BR50)</f>
        <v>0</v>
      </c>
      <c r="DS50" s="154">
        <f ca="1">IF($K50&lt;&gt;1,IF(ISNUMBER(INDEX(Import.PLE,$K50,DS$16)),IF(INDEX(Import.PLE,$K50,DS$16)&lt;=mediçao,BS50,0),0),PLE!$AA$28*BS50)</f>
        <v>0</v>
      </c>
      <c r="DT50" s="154">
        <f ca="1">IF($K50&lt;&gt;1,IF(ISNUMBER(INDEX(Import.PLE,$K50,DT$16)),IF(INDEX(Import.PLE,$K50,DT$16)&lt;=mediçao,BT50,0),0),PLE!$AA$28*BT50)</f>
        <v>0</v>
      </c>
      <c r="DU50" s="154">
        <f ca="1">IF($K50&lt;&gt;1,IF(ISNUMBER(INDEX(Import.PLE,$K50,DU$16)),IF(INDEX(Import.PLE,$K50,DU$16)&lt;=mediçao,BU50,0),0),PLE!$AA$28*BU50)</f>
        <v>0</v>
      </c>
      <c r="DV50" s="154">
        <f ca="1">IF($K50&lt;&gt;1,IF(ISNUMBER(INDEX(Import.PLE,$K50,DV$16)),IF(INDEX(Import.PLE,$K50,DV$16)&lt;=mediçao,BV50,0),0),PLE!$AA$28*BV50)</f>
        <v>0</v>
      </c>
      <c r="DW50" s="154">
        <f ca="1">IF($K50&lt;&gt;1,IF(ISNUMBER(INDEX(Import.PLE,$K50,DW$16)),IF(INDEX(Import.PLE,$K50,DW$16)&lt;=mediçao,BW50,0),0),PLE!$AA$28*BW50)</f>
        <v>0</v>
      </c>
      <c r="DX50" s="154">
        <f ca="1">IF($K50&lt;&gt;1,IF(ISNUMBER(INDEX(Import.PLE,$K50,DX$16)),IF(INDEX(Import.PLE,$K50,DX$16)&lt;=mediçao,BX50,0),0),PLE!$AA$28*BX50)</f>
        <v>0</v>
      </c>
      <c r="DY50" s="154">
        <f ca="1">IF($K50&lt;&gt;1,IF(ISNUMBER(INDEX(Import.PLE,$K50,DY$16)),IF(INDEX(Import.PLE,$K50,DY$16)&lt;=mediçao,BY50,0),0),PLE!$AA$28*BY50)</f>
        <v>0</v>
      </c>
      <c r="DZ50" s="154">
        <f ca="1">IF($K50&lt;&gt;1,IF(ISNUMBER(INDEX(Import.PLE,$K50,DZ$16)),IF(INDEX(Import.PLE,$K50,DZ$16)&lt;=mediçao,BZ50,0),0),PLE!$AA$28*BZ50)</f>
        <v>0</v>
      </c>
      <c r="EA50" s="154">
        <f ca="1">IF($K50&lt;&gt;1,IF(ISNUMBER(INDEX(Import.PLE,$K50,EA$16)),IF(INDEX(Import.PLE,$K50,EA$16)&lt;=mediçao,CA50,0),0),PLE!$AA$28*CA50)</f>
        <v>0</v>
      </c>
      <c r="EB50" s="154">
        <f ca="1">IF($K50&lt;&gt;1,IF(ISNUMBER(INDEX(Import.PLE,$K50,EB$16)),IF(INDEX(Import.PLE,$K50,EB$16)&lt;=mediçao,CB50,0),0),PLE!$AA$28*CB50)</f>
        <v>0</v>
      </c>
      <c r="EC50" s="154">
        <f ca="1">IF($K50&lt;&gt;1,IF(ISNUMBER(INDEX(Import.PLE,$K50,EC$16)),IF(INDEX(Import.PLE,$K50,EC$16)&lt;=mediçao,CC50,0),0),PLE!$AA$28*CC50)</f>
        <v>0</v>
      </c>
      <c r="ED50" s="154">
        <f ca="1">IF($K50&lt;&gt;1,IF(ISNUMBER(INDEX(Import.PLE,$K50,ED$16)),IF(INDEX(Import.PLE,$K50,ED$16)&lt;=mediçao,CD50,0),0),PLE!$AA$28*CD50)</f>
        <v>0</v>
      </c>
      <c r="EE50" s="154">
        <f ca="1">IF($K50&lt;&gt;1,IF(ISNUMBER(INDEX(Import.PLE,$K50,EE$16)),IF(INDEX(Import.PLE,$K50,EE$16)&lt;=mediçao,CE50,0),0),PLE!$AA$28*CE50)</f>
        <v>0</v>
      </c>
      <c r="EF50" s="154">
        <f ca="1">IF($K50&lt;&gt;1,IF(ISNUMBER(INDEX(Import.PLE,$K50,EF$16)),IF(INDEX(Import.PLE,$K50,EF$16)&lt;=mediçao,CF50,0),0),PLE!$AA$28*CF50)</f>
        <v>0</v>
      </c>
      <c r="EG50" s="154">
        <f ca="1">IF($K50&lt;&gt;1,IF(ISNUMBER(INDEX(Import.PLE,$K50,EG$16)),IF(INDEX(Import.PLE,$K50,EG$16)&lt;=mediçao,CG50,0),0),PLE!$AA$28*CG50)</f>
        <v>0</v>
      </c>
      <c r="EH50" s="154">
        <f ca="1">IF($K50&lt;&gt;1,IF(ISNUMBER(INDEX(Import.PLE,$K50,EH$16)),IF(INDEX(Import.PLE,$K50,EH$16)&lt;=mediçao,CH50,0),0),PLE!$AA$28*CH50)</f>
        <v>0</v>
      </c>
      <c r="EI50" s="154">
        <f ca="1">IF($K50&lt;&gt;1,IF(ISNUMBER(INDEX(Import.PLE,$K50,EI$16)),IF(INDEX(Import.PLE,$K50,EI$16)&lt;=mediçao,CI50,0),0),PLE!$AA$28*CI50)</f>
        <v>0</v>
      </c>
      <c r="EJ50" s="154">
        <f ca="1">IF($K50&lt;&gt;1,IF(ISNUMBER(INDEX(Import.PLE,$K50,EJ$16)),IF(INDEX(Import.PLE,$K50,EJ$16)&lt;=mediçao,CJ50,0),0),PLE!$AA$28*CJ50)</f>
        <v>0</v>
      </c>
      <c r="EK50" s="154">
        <f ca="1">IF($K50&lt;&gt;1,IF(ISNUMBER(INDEX(Import.PLE,$K50,EK$16)),IF(INDEX(Import.PLE,$K50,EK$16)&lt;=mediçao,CK50,0),0),PLE!$AA$28*CK50)</f>
        <v>0</v>
      </c>
      <c r="EL50" s="154">
        <f ca="1">IF($K50&lt;&gt;1,IF(ISNUMBER(INDEX(Import.PLE,$K50,EL$16)),IF(INDEX(Import.PLE,$K50,EL$16)&lt;=mediçao,CL50,0),0),PLE!$AA$28*CL50)</f>
        <v>0</v>
      </c>
      <c r="EM50" s="154">
        <f ca="1">IF($K50&lt;&gt;1,IF(ISNUMBER(INDEX(Import.PLE,$K50,EM$16)),IF(INDEX(Import.PLE,$K50,EM$16)&lt;=mediçao,CM50,0),0),PLE!$AA$28*CM50)</f>
        <v>0</v>
      </c>
      <c r="EN50" s="154">
        <f ca="1">IF($K50&lt;&gt;1,IF(ISNUMBER(INDEX(Import.PLE,$K50,EN$16)),IF(INDEX(Import.PLE,$K50,EN$16)&lt;=mediçao,CN50,0),0),PLE!$AA$28*CN50)</f>
        <v>0</v>
      </c>
      <c r="EO50" s="154">
        <f ca="1">IF($K50&lt;&gt;1,IF(ISNUMBER(INDEX(Import.PLE,$K50,EO$16)),IF(INDEX(Import.PLE,$K50,EO$16)&lt;=mediçao,CO50,0),0),PLE!$AA$28*CO50)</f>
        <v>0</v>
      </c>
      <c r="EP50" s="154">
        <f ca="1">IF($K50&lt;&gt;1,IF(ISNUMBER(INDEX(Import.PLE,$K50,EP$16)),IF(INDEX(Import.PLE,$K50,EP$16)&lt;=mediçao,CP50,0),0),PLE!$AA$28*CP50)</f>
        <v>0</v>
      </c>
      <c r="EQ50" s="154">
        <f ca="1">IF($K50&lt;&gt;1,IF(ISNUMBER(INDEX(Import.PLE,$K50,EQ$16)),IF(INDEX(Import.PLE,$K50,EQ$16)&lt;=mediçao,CQ50,0),0),PLE!$AA$28*CQ50)</f>
        <v>0</v>
      </c>
      <c r="ER50" s="154">
        <f ca="1">IF($K50&lt;&gt;1,IF(ISNUMBER(INDEX(Import.PLE,$K50,ER$16)),IF(INDEX(Import.PLE,$K50,ER$16)&lt;=mediçao,CR50,0),0),PLE!$AA$28*CR50)</f>
        <v>0</v>
      </c>
      <c r="ES50" s="154">
        <f ca="1">IF($K50&lt;&gt;1,IF(ISNUMBER(INDEX(Import.PLE,$K50,ES$16)),IF(INDEX(Import.PLE,$K50,ES$16)&lt;=mediçao,CS50,0),0),PLE!$AA$28*CS50)</f>
        <v>0</v>
      </c>
      <c r="ET50" s="154">
        <f ca="1">IF($K50&lt;&gt;1,IF(ISNUMBER(INDEX(Import.PLE,$K50,ET$16)),IF(INDEX(Import.PLE,$K50,ET$16)&lt;=mediçao,CT50,0),0),PLE!$AA$28*CT50)</f>
        <v>0</v>
      </c>
      <c r="EU50" s="154">
        <f ca="1">IF($K50&lt;&gt;1,IF(ISNUMBER(INDEX(Import.PLE,$K50,EU$16)),IF(INDEX(Import.PLE,$K50,EU$16)&lt;=mediçao,CU50,0),0),PLE!$AA$28*CU50)</f>
        <v>0</v>
      </c>
      <c r="EV50" s="154">
        <f ca="1">IF($K50&lt;&gt;1,IF(ISNUMBER(INDEX(Import.PLE,$K50,EV$16)),IF(INDEX(Import.PLE,$K50,EV$16)&lt;=mediçao,CV50,0),0),PLE!$AA$28*CV50)</f>
        <v>0</v>
      </c>
      <c r="EW50" s="154">
        <f ca="1">IF($K50&lt;&gt;1,IF(ISNUMBER(INDEX(Import.PLE,$K50,EW$16)),IF(INDEX(Import.PLE,$K50,EW$16)&lt;=mediçao,CW50,0),0),PLE!$AA$28*CW50)</f>
        <v>0</v>
      </c>
      <c r="EX50" s="154">
        <f ca="1">IF($K50&lt;&gt;1,IF(ISNUMBER(INDEX(Import.PLE,$K50,EX$16)),IF(INDEX(Import.PLE,$K50,EX$16)&lt;=mediçao,CX50,0),0),PLE!$AA$28*CX50)</f>
        <v>0</v>
      </c>
      <c r="EY50" s="154">
        <f ca="1">IF($K50&lt;&gt;1,IF(ISNUMBER(INDEX(Import.PLE,$K50,EY$16)),IF(INDEX(Import.PLE,$K50,EY$16)&lt;=mediçao,CY50,0),0),PLE!$AA$28*CY50)</f>
        <v>0</v>
      </c>
      <c r="EZ50" s="154">
        <f ca="1">IF($K50&lt;&gt;1,IF(ISNUMBER(INDEX(Import.PLE,$K50,EZ$16)),IF(INDEX(Import.PLE,$K50,EZ$16)&lt;=mediçao,CZ50,0),0),PLE!$AA$28*CZ50)</f>
        <v>0</v>
      </c>
      <c r="FA50" s="154">
        <f ca="1">IF($K50&lt;&gt;1,IF(ISNUMBER(INDEX(Import.PLE,$K50,FA$16)),IF(INDEX(Import.PLE,$K50,FA$16)&lt;=mediçao,DA50,0),0),PLE!$AA$28*DA50)</f>
        <v>0</v>
      </c>
      <c r="FB50" s="154">
        <f ca="1">IF($K50&lt;&gt;1,IF(ISNUMBER(INDEX(Import.PLE,$K50,FB$16)),IF(INDEX(Import.PLE,$K50,FB$16)&lt;=mediçao,DB50,0),0),PLE!$AA$28*DB50)</f>
        <v>0</v>
      </c>
      <c r="FC50" s="154">
        <f ca="1">IF($K50&lt;&gt;1,IF(ISNUMBER(INDEX(Import.PLE,$K50,FC$16)),IF(INDEX(Import.PLE,$K50,FC$16)&lt;=mediçao,DC50,0),0),PLE!$AA$28*DC50)</f>
        <v>0</v>
      </c>
      <c r="FD50" s="154">
        <f ca="1">IF($K50&lt;&gt;1,IF(ISNUMBER(INDEX(Import.PLE,$K50,FD$16)),IF(INDEX(Import.PLE,$K50,FD$16)&lt;=mediçao,DD50,0),0),PLE!$AA$28*DD50)</f>
        <v>0</v>
      </c>
      <c r="FE50" s="154">
        <f ca="1">IF($K50&lt;&gt;1,IF(ISNUMBER(INDEX(Import.PLE,$K50,FE$16)),IF(INDEX(Import.PLE,$K50,FE$16)&lt;=mediçao,DE50,0),0),PLE!$AA$28*DE50)</f>
        <v>0</v>
      </c>
      <c r="FF50" s="154">
        <f ca="1">IF($K50&lt;&gt;1,IF(ISNUMBER(INDEX(Import.PLE,$K50,FF$16)),IF(INDEX(Import.PLE,$K50,FF$16)&lt;=mediçao,DF50,0),0),PLE!$AA$28*DF50)</f>
        <v>0</v>
      </c>
      <c r="FG50" s="154">
        <f ca="1">IF($K50&lt;&gt;1,IF(ISNUMBER(INDEX(Import.PLE,$K50,FG$16)),IF(INDEX(Import.PLE,$K50,FG$16)&lt;=mediçao,DG50,0),0),PLE!$AA$28*DG50)</f>
        <v>0</v>
      </c>
      <c r="FH50" s="154">
        <f ca="1">IF($K50&lt;&gt;1,IF(ISNUMBER(INDEX(Import.PLE,$K50,FH$16)),IF(INDEX(Import.PLE,$K50,FH$16)&lt;=mediçao,DH50,0),0),PLE!$AA$28*DH50)</f>
        <v>0</v>
      </c>
      <c r="FI50" s="154">
        <f ca="1">IF($K50&lt;&gt;1,IF(ISNUMBER(INDEX(Import.PLE,$K50,FI$16)),IF(INDEX(Import.PLE,$K50,FI$16)&lt;=mediçao,DI50,0),0),PLE!$AA$28*DI50)</f>
        <v>0</v>
      </c>
      <c r="FJ50" s="154">
        <f ca="1">IF($K50&lt;&gt;1,IF(ISNUMBER(INDEX(Import.PLE,$K50,FJ$16)),IF(INDEX(Import.PLE,$K50,FJ$16)&lt;=mediçao,DJ50,0),0),PLE!$AA$28*DJ50)</f>
        <v>0</v>
      </c>
    </row>
    <row r="51" spans="2:166" s="113" customFormat="1" x14ac:dyDescent="0.25">
      <c r="B51" s="153">
        <f t="shared" ca="1" si="3"/>
        <v>34</v>
      </c>
      <c r="C51" s="108" t="str">
        <f t="shared" si="59"/>
        <v>Nível</v>
      </c>
      <c r="D51" s="177" t="s">
        <v>233</v>
      </c>
      <c r="E51" s="178" t="s">
        <v>169</v>
      </c>
      <c r="F51" s="176"/>
      <c r="G51" s="214" t="str">
        <f t="shared" si="60"/>
        <v/>
      </c>
      <c r="H51" s="215" t="str">
        <f t="shared" si="61"/>
        <v/>
      </c>
      <c r="I51" s="216"/>
      <c r="J51" s="111"/>
      <c r="K51" s="209"/>
      <c r="L51" s="208" t="str">
        <f>activatedados.form2</f>
        <v/>
      </c>
      <c r="M51" s="112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G51" s="221"/>
      <c r="AH51" s="221"/>
      <c r="AI51" s="221"/>
      <c r="AJ51" s="221"/>
      <c r="AK51" s="221"/>
      <c r="AL51" s="221"/>
      <c r="AM51" s="221"/>
      <c r="AN51" s="221"/>
      <c r="AO51" s="221"/>
      <c r="AP51" s="221"/>
      <c r="AQ51" s="221"/>
      <c r="AR51" s="221"/>
      <c r="AS51" s="221"/>
      <c r="AT51" s="221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1"/>
      <c r="BF51" s="221"/>
      <c r="BG51" s="221"/>
      <c r="BH51" s="221"/>
      <c r="BI51" s="221"/>
      <c r="BJ51" s="221"/>
      <c r="BK51" s="221"/>
      <c r="BM51" s="154">
        <f t="shared" si="62"/>
        <v>0</v>
      </c>
      <c r="BN51" s="154">
        <f t="shared" si="63"/>
        <v>0</v>
      </c>
      <c r="BO51" s="154">
        <f t="shared" si="64"/>
        <v>0</v>
      </c>
      <c r="BP51" s="154">
        <f t="shared" si="65"/>
        <v>0</v>
      </c>
      <c r="BQ51" s="154">
        <f t="shared" si="66"/>
        <v>0</v>
      </c>
      <c r="BR51" s="154">
        <f t="shared" si="67"/>
        <v>0</v>
      </c>
      <c r="BS51" s="154">
        <f t="shared" si="68"/>
        <v>0</v>
      </c>
      <c r="BT51" s="154">
        <f t="shared" si="69"/>
        <v>0</v>
      </c>
      <c r="BU51" s="154">
        <f t="shared" si="70"/>
        <v>0</v>
      </c>
      <c r="BV51" s="154">
        <f t="shared" si="71"/>
        <v>0</v>
      </c>
      <c r="BW51" s="154">
        <f t="shared" si="72"/>
        <v>0</v>
      </c>
      <c r="BX51" s="154">
        <f t="shared" si="73"/>
        <v>0</v>
      </c>
      <c r="BY51" s="154">
        <f t="shared" si="74"/>
        <v>0</v>
      </c>
      <c r="BZ51" s="154">
        <f t="shared" si="75"/>
        <v>0</v>
      </c>
      <c r="CA51" s="154">
        <f t="shared" si="76"/>
        <v>0</v>
      </c>
      <c r="CB51" s="154">
        <f t="shared" si="77"/>
        <v>0</v>
      </c>
      <c r="CC51" s="154">
        <f t="shared" si="78"/>
        <v>0</v>
      </c>
      <c r="CD51" s="154">
        <f t="shared" si="79"/>
        <v>0</v>
      </c>
      <c r="CE51" s="154">
        <f t="shared" si="80"/>
        <v>0</v>
      </c>
      <c r="CF51" s="154">
        <f t="shared" si="81"/>
        <v>0</v>
      </c>
      <c r="CG51" s="154">
        <f t="shared" si="82"/>
        <v>0</v>
      </c>
      <c r="CH51" s="154">
        <f t="shared" si="83"/>
        <v>0</v>
      </c>
      <c r="CI51" s="154">
        <f t="shared" si="84"/>
        <v>0</v>
      </c>
      <c r="CJ51" s="154">
        <f t="shared" si="85"/>
        <v>0</v>
      </c>
      <c r="CK51" s="154">
        <f t="shared" si="86"/>
        <v>0</v>
      </c>
      <c r="CL51" s="154">
        <f t="shared" si="87"/>
        <v>0</v>
      </c>
      <c r="CM51" s="154">
        <f t="shared" si="88"/>
        <v>0</v>
      </c>
      <c r="CN51" s="154">
        <f t="shared" si="89"/>
        <v>0</v>
      </c>
      <c r="CO51" s="154">
        <f t="shared" si="90"/>
        <v>0</v>
      </c>
      <c r="CP51" s="154">
        <f t="shared" si="91"/>
        <v>0</v>
      </c>
      <c r="CQ51" s="154">
        <f t="shared" si="92"/>
        <v>0</v>
      </c>
      <c r="CR51" s="154">
        <f t="shared" si="93"/>
        <v>0</v>
      </c>
      <c r="CS51" s="154">
        <f t="shared" si="94"/>
        <v>0</v>
      </c>
      <c r="CT51" s="154">
        <f t="shared" si="95"/>
        <v>0</v>
      </c>
      <c r="CU51" s="154">
        <f t="shared" si="96"/>
        <v>0</v>
      </c>
      <c r="CV51" s="154">
        <f t="shared" si="97"/>
        <v>0</v>
      </c>
      <c r="CW51" s="154">
        <f t="shared" si="98"/>
        <v>0</v>
      </c>
      <c r="CX51" s="154">
        <f t="shared" si="99"/>
        <v>0</v>
      </c>
      <c r="CY51" s="154">
        <f t="shared" si="100"/>
        <v>0</v>
      </c>
      <c r="CZ51" s="154">
        <f t="shared" si="101"/>
        <v>0</v>
      </c>
      <c r="DA51" s="154">
        <f t="shared" si="102"/>
        <v>0</v>
      </c>
      <c r="DB51" s="154">
        <f t="shared" si="103"/>
        <v>0</v>
      </c>
      <c r="DC51" s="154">
        <f t="shared" si="104"/>
        <v>0</v>
      </c>
      <c r="DD51" s="154">
        <f t="shared" si="105"/>
        <v>0</v>
      </c>
      <c r="DE51" s="154">
        <f t="shared" si="106"/>
        <v>0</v>
      </c>
      <c r="DF51" s="154">
        <f t="shared" si="107"/>
        <v>0</v>
      </c>
      <c r="DG51" s="154">
        <f t="shared" si="108"/>
        <v>0</v>
      </c>
      <c r="DH51" s="154">
        <f t="shared" si="109"/>
        <v>0</v>
      </c>
      <c r="DI51" s="154">
        <f t="shared" si="110"/>
        <v>0</v>
      </c>
      <c r="DJ51" s="154">
        <f t="shared" si="111"/>
        <v>0</v>
      </c>
      <c r="DK51" s="162" t="str">
        <f t="shared" si="112"/>
        <v>10</v>
      </c>
      <c r="DL51" s="162">
        <f t="shared" ca="1" si="113"/>
        <v>0</v>
      </c>
      <c r="DM51" s="154">
        <f ca="1">IF($K51&lt;&gt;1,IF(ISNUMBER(INDEX(Import.PLE,$K51,DM$16)),IF(INDEX(Import.PLE,$K51,DM$16)&lt;=mediçao,BM51,0),0),PLE!$AA$28*BM51)</f>
        <v>0</v>
      </c>
      <c r="DN51" s="154">
        <f ca="1">IF($K51&lt;&gt;1,IF(ISNUMBER(INDEX(Import.PLE,$K51,DN$16)),IF(INDEX(Import.PLE,$K51,DN$16)&lt;=mediçao,BN51,0),0),PLE!$AA$28*BN51)</f>
        <v>0</v>
      </c>
      <c r="DO51" s="154">
        <f ca="1">IF($K51&lt;&gt;1,IF(ISNUMBER(INDEX(Import.PLE,$K51,DO$16)),IF(INDEX(Import.PLE,$K51,DO$16)&lt;=mediçao,BO51,0),0),PLE!$AA$28*BO51)</f>
        <v>0</v>
      </c>
      <c r="DP51" s="154">
        <f ca="1">IF($K51&lt;&gt;1,IF(ISNUMBER(INDEX(Import.PLE,$K51,DP$16)),IF(INDEX(Import.PLE,$K51,DP$16)&lt;=mediçao,BP51,0),0),PLE!$AA$28*BP51)</f>
        <v>0</v>
      </c>
      <c r="DQ51" s="154">
        <f ca="1">IF($K51&lt;&gt;1,IF(ISNUMBER(INDEX(Import.PLE,$K51,DQ$16)),IF(INDEX(Import.PLE,$K51,DQ$16)&lt;=mediçao,BQ51,0),0),PLE!$AA$28*BQ51)</f>
        <v>0</v>
      </c>
      <c r="DR51" s="154">
        <f ca="1">IF($K51&lt;&gt;1,IF(ISNUMBER(INDEX(Import.PLE,$K51,DR$16)),IF(INDEX(Import.PLE,$K51,DR$16)&lt;=mediçao,BR51,0),0),PLE!$AA$28*BR51)</f>
        <v>0</v>
      </c>
      <c r="DS51" s="154">
        <f ca="1">IF($K51&lt;&gt;1,IF(ISNUMBER(INDEX(Import.PLE,$K51,DS$16)),IF(INDEX(Import.PLE,$K51,DS$16)&lt;=mediçao,BS51,0),0),PLE!$AA$28*BS51)</f>
        <v>0</v>
      </c>
      <c r="DT51" s="154">
        <f ca="1">IF($K51&lt;&gt;1,IF(ISNUMBER(INDEX(Import.PLE,$K51,DT$16)),IF(INDEX(Import.PLE,$K51,DT$16)&lt;=mediçao,BT51,0),0),PLE!$AA$28*BT51)</f>
        <v>0</v>
      </c>
      <c r="DU51" s="154">
        <f ca="1">IF($K51&lt;&gt;1,IF(ISNUMBER(INDEX(Import.PLE,$K51,DU$16)),IF(INDEX(Import.PLE,$K51,DU$16)&lt;=mediçao,BU51,0),0),PLE!$AA$28*BU51)</f>
        <v>0</v>
      </c>
      <c r="DV51" s="154">
        <f ca="1">IF($K51&lt;&gt;1,IF(ISNUMBER(INDEX(Import.PLE,$K51,DV$16)),IF(INDEX(Import.PLE,$K51,DV$16)&lt;=mediçao,BV51,0),0),PLE!$AA$28*BV51)</f>
        <v>0</v>
      </c>
      <c r="DW51" s="154">
        <f ca="1">IF($K51&lt;&gt;1,IF(ISNUMBER(INDEX(Import.PLE,$K51,DW$16)),IF(INDEX(Import.PLE,$K51,DW$16)&lt;=mediçao,BW51,0),0),PLE!$AA$28*BW51)</f>
        <v>0</v>
      </c>
      <c r="DX51" s="154">
        <f ca="1">IF($K51&lt;&gt;1,IF(ISNUMBER(INDEX(Import.PLE,$K51,DX$16)),IF(INDEX(Import.PLE,$K51,DX$16)&lt;=mediçao,BX51,0),0),PLE!$AA$28*BX51)</f>
        <v>0</v>
      </c>
      <c r="DY51" s="154">
        <f ca="1">IF($K51&lt;&gt;1,IF(ISNUMBER(INDEX(Import.PLE,$K51,DY$16)),IF(INDEX(Import.PLE,$K51,DY$16)&lt;=mediçao,BY51,0),0),PLE!$AA$28*BY51)</f>
        <v>0</v>
      </c>
      <c r="DZ51" s="154">
        <f ca="1">IF($K51&lt;&gt;1,IF(ISNUMBER(INDEX(Import.PLE,$K51,DZ$16)),IF(INDEX(Import.PLE,$K51,DZ$16)&lt;=mediçao,BZ51,0),0),PLE!$AA$28*BZ51)</f>
        <v>0</v>
      </c>
      <c r="EA51" s="154">
        <f ca="1">IF($K51&lt;&gt;1,IF(ISNUMBER(INDEX(Import.PLE,$K51,EA$16)),IF(INDEX(Import.PLE,$K51,EA$16)&lt;=mediçao,CA51,0),0),PLE!$AA$28*CA51)</f>
        <v>0</v>
      </c>
      <c r="EB51" s="154">
        <f ca="1">IF($K51&lt;&gt;1,IF(ISNUMBER(INDEX(Import.PLE,$K51,EB$16)),IF(INDEX(Import.PLE,$K51,EB$16)&lt;=mediçao,CB51,0),0),PLE!$AA$28*CB51)</f>
        <v>0</v>
      </c>
      <c r="EC51" s="154">
        <f ca="1">IF($K51&lt;&gt;1,IF(ISNUMBER(INDEX(Import.PLE,$K51,EC$16)),IF(INDEX(Import.PLE,$K51,EC$16)&lt;=mediçao,CC51,0),0),PLE!$AA$28*CC51)</f>
        <v>0</v>
      </c>
      <c r="ED51" s="154">
        <f ca="1">IF($K51&lt;&gt;1,IF(ISNUMBER(INDEX(Import.PLE,$K51,ED$16)),IF(INDEX(Import.PLE,$K51,ED$16)&lt;=mediçao,CD51,0),0),PLE!$AA$28*CD51)</f>
        <v>0</v>
      </c>
      <c r="EE51" s="154">
        <f ca="1">IF($K51&lt;&gt;1,IF(ISNUMBER(INDEX(Import.PLE,$K51,EE$16)),IF(INDEX(Import.PLE,$K51,EE$16)&lt;=mediçao,CE51,0),0),PLE!$AA$28*CE51)</f>
        <v>0</v>
      </c>
      <c r="EF51" s="154">
        <f ca="1">IF($K51&lt;&gt;1,IF(ISNUMBER(INDEX(Import.PLE,$K51,EF$16)),IF(INDEX(Import.PLE,$K51,EF$16)&lt;=mediçao,CF51,0),0),PLE!$AA$28*CF51)</f>
        <v>0</v>
      </c>
      <c r="EG51" s="154">
        <f ca="1">IF($K51&lt;&gt;1,IF(ISNUMBER(INDEX(Import.PLE,$K51,EG$16)),IF(INDEX(Import.PLE,$K51,EG$16)&lt;=mediçao,CG51,0),0),PLE!$AA$28*CG51)</f>
        <v>0</v>
      </c>
      <c r="EH51" s="154">
        <f ca="1">IF($K51&lt;&gt;1,IF(ISNUMBER(INDEX(Import.PLE,$K51,EH$16)),IF(INDEX(Import.PLE,$K51,EH$16)&lt;=mediçao,CH51,0),0),PLE!$AA$28*CH51)</f>
        <v>0</v>
      </c>
      <c r="EI51" s="154">
        <f ca="1">IF($K51&lt;&gt;1,IF(ISNUMBER(INDEX(Import.PLE,$K51,EI$16)),IF(INDEX(Import.PLE,$K51,EI$16)&lt;=mediçao,CI51,0),0),PLE!$AA$28*CI51)</f>
        <v>0</v>
      </c>
      <c r="EJ51" s="154">
        <f ca="1">IF($K51&lt;&gt;1,IF(ISNUMBER(INDEX(Import.PLE,$K51,EJ$16)),IF(INDEX(Import.PLE,$K51,EJ$16)&lt;=mediçao,CJ51,0),0),PLE!$AA$28*CJ51)</f>
        <v>0</v>
      </c>
      <c r="EK51" s="154">
        <f ca="1">IF($K51&lt;&gt;1,IF(ISNUMBER(INDEX(Import.PLE,$K51,EK$16)),IF(INDEX(Import.PLE,$K51,EK$16)&lt;=mediçao,CK51,0),0),PLE!$AA$28*CK51)</f>
        <v>0</v>
      </c>
      <c r="EL51" s="154">
        <f ca="1">IF($K51&lt;&gt;1,IF(ISNUMBER(INDEX(Import.PLE,$K51,EL$16)),IF(INDEX(Import.PLE,$K51,EL$16)&lt;=mediçao,CL51,0),0),PLE!$AA$28*CL51)</f>
        <v>0</v>
      </c>
      <c r="EM51" s="154">
        <f ca="1">IF($K51&lt;&gt;1,IF(ISNUMBER(INDEX(Import.PLE,$K51,EM$16)),IF(INDEX(Import.PLE,$K51,EM$16)&lt;=mediçao,CM51,0),0),PLE!$AA$28*CM51)</f>
        <v>0</v>
      </c>
      <c r="EN51" s="154">
        <f ca="1">IF($K51&lt;&gt;1,IF(ISNUMBER(INDEX(Import.PLE,$K51,EN$16)),IF(INDEX(Import.PLE,$K51,EN$16)&lt;=mediçao,CN51,0),0),PLE!$AA$28*CN51)</f>
        <v>0</v>
      </c>
      <c r="EO51" s="154">
        <f ca="1">IF($K51&lt;&gt;1,IF(ISNUMBER(INDEX(Import.PLE,$K51,EO$16)),IF(INDEX(Import.PLE,$K51,EO$16)&lt;=mediçao,CO51,0),0),PLE!$AA$28*CO51)</f>
        <v>0</v>
      </c>
      <c r="EP51" s="154">
        <f ca="1">IF($K51&lt;&gt;1,IF(ISNUMBER(INDEX(Import.PLE,$K51,EP$16)),IF(INDEX(Import.PLE,$K51,EP$16)&lt;=mediçao,CP51,0),0),PLE!$AA$28*CP51)</f>
        <v>0</v>
      </c>
      <c r="EQ51" s="154">
        <f ca="1">IF($K51&lt;&gt;1,IF(ISNUMBER(INDEX(Import.PLE,$K51,EQ$16)),IF(INDEX(Import.PLE,$K51,EQ$16)&lt;=mediçao,CQ51,0),0),PLE!$AA$28*CQ51)</f>
        <v>0</v>
      </c>
      <c r="ER51" s="154">
        <f ca="1">IF($K51&lt;&gt;1,IF(ISNUMBER(INDEX(Import.PLE,$K51,ER$16)),IF(INDEX(Import.PLE,$K51,ER$16)&lt;=mediçao,CR51,0),0),PLE!$AA$28*CR51)</f>
        <v>0</v>
      </c>
      <c r="ES51" s="154">
        <f ca="1">IF($K51&lt;&gt;1,IF(ISNUMBER(INDEX(Import.PLE,$K51,ES$16)),IF(INDEX(Import.PLE,$K51,ES$16)&lt;=mediçao,CS51,0),0),PLE!$AA$28*CS51)</f>
        <v>0</v>
      </c>
      <c r="ET51" s="154">
        <f ca="1">IF($K51&lt;&gt;1,IF(ISNUMBER(INDEX(Import.PLE,$K51,ET$16)),IF(INDEX(Import.PLE,$K51,ET$16)&lt;=mediçao,CT51,0),0),PLE!$AA$28*CT51)</f>
        <v>0</v>
      </c>
      <c r="EU51" s="154">
        <f ca="1">IF($K51&lt;&gt;1,IF(ISNUMBER(INDEX(Import.PLE,$K51,EU$16)),IF(INDEX(Import.PLE,$K51,EU$16)&lt;=mediçao,CU51,0),0),PLE!$AA$28*CU51)</f>
        <v>0</v>
      </c>
      <c r="EV51" s="154">
        <f ca="1">IF($K51&lt;&gt;1,IF(ISNUMBER(INDEX(Import.PLE,$K51,EV$16)),IF(INDEX(Import.PLE,$K51,EV$16)&lt;=mediçao,CV51,0),0),PLE!$AA$28*CV51)</f>
        <v>0</v>
      </c>
      <c r="EW51" s="154">
        <f ca="1">IF($K51&lt;&gt;1,IF(ISNUMBER(INDEX(Import.PLE,$K51,EW$16)),IF(INDEX(Import.PLE,$K51,EW$16)&lt;=mediçao,CW51,0),0),PLE!$AA$28*CW51)</f>
        <v>0</v>
      </c>
      <c r="EX51" s="154">
        <f ca="1">IF($K51&lt;&gt;1,IF(ISNUMBER(INDEX(Import.PLE,$K51,EX$16)),IF(INDEX(Import.PLE,$K51,EX$16)&lt;=mediçao,CX51,0),0),PLE!$AA$28*CX51)</f>
        <v>0</v>
      </c>
      <c r="EY51" s="154">
        <f ca="1">IF($K51&lt;&gt;1,IF(ISNUMBER(INDEX(Import.PLE,$K51,EY$16)),IF(INDEX(Import.PLE,$K51,EY$16)&lt;=mediçao,CY51,0),0),PLE!$AA$28*CY51)</f>
        <v>0</v>
      </c>
      <c r="EZ51" s="154">
        <f ca="1">IF($K51&lt;&gt;1,IF(ISNUMBER(INDEX(Import.PLE,$K51,EZ$16)),IF(INDEX(Import.PLE,$K51,EZ$16)&lt;=mediçao,CZ51,0),0),PLE!$AA$28*CZ51)</f>
        <v>0</v>
      </c>
      <c r="FA51" s="154">
        <f ca="1">IF($K51&lt;&gt;1,IF(ISNUMBER(INDEX(Import.PLE,$K51,FA$16)),IF(INDEX(Import.PLE,$K51,FA$16)&lt;=mediçao,DA51,0),0),PLE!$AA$28*DA51)</f>
        <v>0</v>
      </c>
      <c r="FB51" s="154">
        <f ca="1">IF($K51&lt;&gt;1,IF(ISNUMBER(INDEX(Import.PLE,$K51,FB$16)),IF(INDEX(Import.PLE,$K51,FB$16)&lt;=mediçao,DB51,0),0),PLE!$AA$28*DB51)</f>
        <v>0</v>
      </c>
      <c r="FC51" s="154">
        <f ca="1">IF($K51&lt;&gt;1,IF(ISNUMBER(INDEX(Import.PLE,$K51,FC$16)),IF(INDEX(Import.PLE,$K51,FC$16)&lt;=mediçao,DC51,0),0),PLE!$AA$28*DC51)</f>
        <v>0</v>
      </c>
      <c r="FD51" s="154">
        <f ca="1">IF($K51&lt;&gt;1,IF(ISNUMBER(INDEX(Import.PLE,$K51,FD$16)),IF(INDEX(Import.PLE,$K51,FD$16)&lt;=mediçao,DD51,0),0),PLE!$AA$28*DD51)</f>
        <v>0</v>
      </c>
      <c r="FE51" s="154">
        <f ca="1">IF($K51&lt;&gt;1,IF(ISNUMBER(INDEX(Import.PLE,$K51,FE$16)),IF(INDEX(Import.PLE,$K51,FE$16)&lt;=mediçao,DE51,0),0),PLE!$AA$28*DE51)</f>
        <v>0</v>
      </c>
      <c r="FF51" s="154">
        <f ca="1">IF($K51&lt;&gt;1,IF(ISNUMBER(INDEX(Import.PLE,$K51,FF$16)),IF(INDEX(Import.PLE,$K51,FF$16)&lt;=mediçao,DF51,0),0),PLE!$AA$28*DF51)</f>
        <v>0</v>
      </c>
      <c r="FG51" s="154">
        <f ca="1">IF($K51&lt;&gt;1,IF(ISNUMBER(INDEX(Import.PLE,$K51,FG$16)),IF(INDEX(Import.PLE,$K51,FG$16)&lt;=mediçao,DG51,0),0),PLE!$AA$28*DG51)</f>
        <v>0</v>
      </c>
      <c r="FH51" s="154">
        <f ca="1">IF($K51&lt;&gt;1,IF(ISNUMBER(INDEX(Import.PLE,$K51,FH$16)),IF(INDEX(Import.PLE,$K51,FH$16)&lt;=mediçao,DH51,0),0),PLE!$AA$28*DH51)</f>
        <v>0</v>
      </c>
      <c r="FI51" s="154">
        <f ca="1">IF($K51&lt;&gt;1,IF(ISNUMBER(INDEX(Import.PLE,$K51,FI$16)),IF(INDEX(Import.PLE,$K51,FI$16)&lt;=mediçao,DI51,0),0),PLE!$AA$28*DI51)</f>
        <v>0</v>
      </c>
      <c r="FJ51" s="154">
        <f ca="1">IF($K51&lt;&gt;1,IF(ISNUMBER(INDEX(Import.PLE,$K51,FJ$16)),IF(INDEX(Import.PLE,$K51,FJ$16)&lt;=mediçao,DJ51,0),0),PLE!$AA$28*DJ51)</f>
        <v>0</v>
      </c>
    </row>
    <row r="52" spans="2:166" s="113" customFormat="1" x14ac:dyDescent="0.25">
      <c r="B52" s="153">
        <f t="shared" ca="1" si="3"/>
        <v>35</v>
      </c>
      <c r="C52" s="108" t="str">
        <f t="shared" si="59"/>
        <v/>
      </c>
      <c r="D52" s="177"/>
      <c r="E52" s="178" t="s">
        <v>234</v>
      </c>
      <c r="F52" s="176"/>
      <c r="G52" s="214" t="str">
        <f t="shared" si="60"/>
        <v/>
      </c>
      <c r="H52" s="215" t="str">
        <f t="shared" si="61"/>
        <v/>
      </c>
      <c r="I52" s="216"/>
      <c r="J52" s="111"/>
      <c r="K52" s="209"/>
      <c r="L52" s="208" t="str">
        <f>activatedados.form2</f>
        <v/>
      </c>
      <c r="M52" s="112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G52" s="221"/>
      <c r="AH52" s="221"/>
      <c r="AI52" s="221"/>
      <c r="AJ52" s="221"/>
      <c r="AK52" s="221"/>
      <c r="AL52" s="221"/>
      <c r="AM52" s="221"/>
      <c r="AN52" s="221"/>
      <c r="AO52" s="221"/>
      <c r="AP52" s="221"/>
      <c r="AQ52" s="221"/>
      <c r="AR52" s="221"/>
      <c r="AS52" s="221"/>
      <c r="AT52" s="221"/>
      <c r="AU52" s="221"/>
      <c r="AV52" s="221"/>
      <c r="AW52" s="221"/>
      <c r="AX52" s="221"/>
      <c r="AY52" s="221"/>
      <c r="AZ52" s="221"/>
      <c r="BA52" s="221"/>
      <c r="BB52" s="221"/>
      <c r="BC52" s="221"/>
      <c r="BD52" s="221"/>
      <c r="BE52" s="221"/>
      <c r="BF52" s="221"/>
      <c r="BG52" s="221"/>
      <c r="BH52" s="221"/>
      <c r="BI52" s="221"/>
      <c r="BJ52" s="221"/>
      <c r="BK52" s="221"/>
      <c r="BM52" s="154">
        <f t="shared" si="62"/>
        <v>0</v>
      </c>
      <c r="BN52" s="154">
        <f t="shared" si="63"/>
        <v>0</v>
      </c>
      <c r="BO52" s="154">
        <f t="shared" si="64"/>
        <v>0</v>
      </c>
      <c r="BP52" s="154">
        <f t="shared" si="65"/>
        <v>0</v>
      </c>
      <c r="BQ52" s="154">
        <f t="shared" si="66"/>
        <v>0</v>
      </c>
      <c r="BR52" s="154">
        <f t="shared" si="67"/>
        <v>0</v>
      </c>
      <c r="BS52" s="154">
        <f t="shared" si="68"/>
        <v>0</v>
      </c>
      <c r="BT52" s="154">
        <f t="shared" si="69"/>
        <v>0</v>
      </c>
      <c r="BU52" s="154">
        <f t="shared" si="70"/>
        <v>0</v>
      </c>
      <c r="BV52" s="154">
        <f t="shared" si="71"/>
        <v>0</v>
      </c>
      <c r="BW52" s="154">
        <f t="shared" si="72"/>
        <v>0</v>
      </c>
      <c r="BX52" s="154">
        <f t="shared" si="73"/>
        <v>0</v>
      </c>
      <c r="BY52" s="154">
        <f t="shared" si="74"/>
        <v>0</v>
      </c>
      <c r="BZ52" s="154">
        <f t="shared" si="75"/>
        <v>0</v>
      </c>
      <c r="CA52" s="154">
        <f t="shared" si="76"/>
        <v>0</v>
      </c>
      <c r="CB52" s="154">
        <f t="shared" si="77"/>
        <v>0</v>
      </c>
      <c r="CC52" s="154">
        <f t="shared" si="78"/>
        <v>0</v>
      </c>
      <c r="CD52" s="154">
        <f t="shared" si="79"/>
        <v>0</v>
      </c>
      <c r="CE52" s="154">
        <f t="shared" si="80"/>
        <v>0</v>
      </c>
      <c r="CF52" s="154">
        <f t="shared" si="81"/>
        <v>0</v>
      </c>
      <c r="CG52" s="154">
        <f t="shared" si="82"/>
        <v>0</v>
      </c>
      <c r="CH52" s="154">
        <f t="shared" si="83"/>
        <v>0</v>
      </c>
      <c r="CI52" s="154">
        <f t="shared" si="84"/>
        <v>0</v>
      </c>
      <c r="CJ52" s="154">
        <f t="shared" si="85"/>
        <v>0</v>
      </c>
      <c r="CK52" s="154">
        <f t="shared" si="86"/>
        <v>0</v>
      </c>
      <c r="CL52" s="154">
        <f t="shared" si="87"/>
        <v>0</v>
      </c>
      <c r="CM52" s="154">
        <f t="shared" si="88"/>
        <v>0</v>
      </c>
      <c r="CN52" s="154">
        <f t="shared" si="89"/>
        <v>0</v>
      </c>
      <c r="CO52" s="154">
        <f t="shared" si="90"/>
        <v>0</v>
      </c>
      <c r="CP52" s="154">
        <f t="shared" si="91"/>
        <v>0</v>
      </c>
      <c r="CQ52" s="154">
        <f t="shared" si="92"/>
        <v>0</v>
      </c>
      <c r="CR52" s="154">
        <f t="shared" si="93"/>
        <v>0</v>
      </c>
      <c r="CS52" s="154">
        <f t="shared" si="94"/>
        <v>0</v>
      </c>
      <c r="CT52" s="154">
        <f t="shared" si="95"/>
        <v>0</v>
      </c>
      <c r="CU52" s="154">
        <f t="shared" si="96"/>
        <v>0</v>
      </c>
      <c r="CV52" s="154">
        <f t="shared" si="97"/>
        <v>0</v>
      </c>
      <c r="CW52" s="154">
        <f t="shared" si="98"/>
        <v>0</v>
      </c>
      <c r="CX52" s="154">
        <f t="shared" si="99"/>
        <v>0</v>
      </c>
      <c r="CY52" s="154">
        <f t="shared" si="100"/>
        <v>0</v>
      </c>
      <c r="CZ52" s="154">
        <f t="shared" si="101"/>
        <v>0</v>
      </c>
      <c r="DA52" s="154">
        <f t="shared" si="102"/>
        <v>0</v>
      </c>
      <c r="DB52" s="154">
        <f t="shared" si="103"/>
        <v>0</v>
      </c>
      <c r="DC52" s="154">
        <f t="shared" si="104"/>
        <v>0</v>
      </c>
      <c r="DD52" s="154">
        <f t="shared" si="105"/>
        <v>0</v>
      </c>
      <c r="DE52" s="154">
        <f t="shared" si="106"/>
        <v>0</v>
      </c>
      <c r="DF52" s="154">
        <f t="shared" si="107"/>
        <v>0</v>
      </c>
      <c r="DG52" s="154">
        <f t="shared" si="108"/>
        <v>0</v>
      </c>
      <c r="DH52" s="154">
        <f t="shared" si="109"/>
        <v>0</v>
      </c>
      <c r="DI52" s="154">
        <f t="shared" si="110"/>
        <v>0</v>
      </c>
      <c r="DJ52" s="154">
        <f t="shared" si="111"/>
        <v>0</v>
      </c>
      <c r="DK52" s="162">
        <f t="shared" si="112"/>
        <v>0</v>
      </c>
      <c r="DL52" s="162">
        <f t="shared" ca="1" si="113"/>
        <v>0</v>
      </c>
      <c r="DM52" s="154">
        <f ca="1">IF($K52&lt;&gt;1,IF(ISNUMBER(INDEX(Import.PLE,$K52,DM$16)),IF(INDEX(Import.PLE,$K52,DM$16)&lt;=mediçao,BM52,0),0),PLE!$AA$28*BM52)</f>
        <v>0</v>
      </c>
      <c r="DN52" s="154">
        <f ca="1">IF($K52&lt;&gt;1,IF(ISNUMBER(INDEX(Import.PLE,$K52,DN$16)),IF(INDEX(Import.PLE,$K52,DN$16)&lt;=mediçao,BN52,0),0),PLE!$AA$28*BN52)</f>
        <v>0</v>
      </c>
      <c r="DO52" s="154">
        <f ca="1">IF($K52&lt;&gt;1,IF(ISNUMBER(INDEX(Import.PLE,$K52,DO$16)),IF(INDEX(Import.PLE,$K52,DO$16)&lt;=mediçao,BO52,0),0),PLE!$AA$28*BO52)</f>
        <v>0</v>
      </c>
      <c r="DP52" s="154">
        <f ca="1">IF($K52&lt;&gt;1,IF(ISNUMBER(INDEX(Import.PLE,$K52,DP$16)),IF(INDEX(Import.PLE,$K52,DP$16)&lt;=mediçao,BP52,0),0),PLE!$AA$28*BP52)</f>
        <v>0</v>
      </c>
      <c r="DQ52" s="154">
        <f ca="1">IF($K52&lt;&gt;1,IF(ISNUMBER(INDEX(Import.PLE,$K52,DQ$16)),IF(INDEX(Import.PLE,$K52,DQ$16)&lt;=mediçao,BQ52,0),0),PLE!$AA$28*BQ52)</f>
        <v>0</v>
      </c>
      <c r="DR52" s="154">
        <f ca="1">IF($K52&lt;&gt;1,IF(ISNUMBER(INDEX(Import.PLE,$K52,DR$16)),IF(INDEX(Import.PLE,$K52,DR$16)&lt;=mediçao,BR52,0),0),PLE!$AA$28*BR52)</f>
        <v>0</v>
      </c>
      <c r="DS52" s="154">
        <f ca="1">IF($K52&lt;&gt;1,IF(ISNUMBER(INDEX(Import.PLE,$K52,DS$16)),IF(INDEX(Import.PLE,$K52,DS$16)&lt;=mediçao,BS52,0),0),PLE!$AA$28*BS52)</f>
        <v>0</v>
      </c>
      <c r="DT52" s="154">
        <f ca="1">IF($K52&lt;&gt;1,IF(ISNUMBER(INDEX(Import.PLE,$K52,DT$16)),IF(INDEX(Import.PLE,$K52,DT$16)&lt;=mediçao,BT52,0),0),PLE!$AA$28*BT52)</f>
        <v>0</v>
      </c>
      <c r="DU52" s="154">
        <f ca="1">IF($K52&lt;&gt;1,IF(ISNUMBER(INDEX(Import.PLE,$K52,DU$16)),IF(INDEX(Import.PLE,$K52,DU$16)&lt;=mediçao,BU52,0),0),PLE!$AA$28*BU52)</f>
        <v>0</v>
      </c>
      <c r="DV52" s="154">
        <f ca="1">IF($K52&lt;&gt;1,IF(ISNUMBER(INDEX(Import.PLE,$K52,DV$16)),IF(INDEX(Import.PLE,$K52,DV$16)&lt;=mediçao,BV52,0),0),PLE!$AA$28*BV52)</f>
        <v>0</v>
      </c>
      <c r="DW52" s="154">
        <f ca="1">IF($K52&lt;&gt;1,IF(ISNUMBER(INDEX(Import.PLE,$K52,DW$16)),IF(INDEX(Import.PLE,$K52,DW$16)&lt;=mediçao,BW52,0),0),PLE!$AA$28*BW52)</f>
        <v>0</v>
      </c>
      <c r="DX52" s="154">
        <f ca="1">IF($K52&lt;&gt;1,IF(ISNUMBER(INDEX(Import.PLE,$K52,DX$16)),IF(INDEX(Import.PLE,$K52,DX$16)&lt;=mediçao,BX52,0),0),PLE!$AA$28*BX52)</f>
        <v>0</v>
      </c>
      <c r="DY52" s="154">
        <f ca="1">IF($K52&lt;&gt;1,IF(ISNUMBER(INDEX(Import.PLE,$K52,DY$16)),IF(INDEX(Import.PLE,$K52,DY$16)&lt;=mediçao,BY52,0),0),PLE!$AA$28*BY52)</f>
        <v>0</v>
      </c>
      <c r="DZ52" s="154">
        <f ca="1">IF($K52&lt;&gt;1,IF(ISNUMBER(INDEX(Import.PLE,$K52,DZ$16)),IF(INDEX(Import.PLE,$K52,DZ$16)&lt;=mediçao,BZ52,0),0),PLE!$AA$28*BZ52)</f>
        <v>0</v>
      </c>
      <c r="EA52" s="154">
        <f ca="1">IF($K52&lt;&gt;1,IF(ISNUMBER(INDEX(Import.PLE,$K52,EA$16)),IF(INDEX(Import.PLE,$K52,EA$16)&lt;=mediçao,CA52,0),0),PLE!$AA$28*CA52)</f>
        <v>0</v>
      </c>
      <c r="EB52" s="154">
        <f ca="1">IF($K52&lt;&gt;1,IF(ISNUMBER(INDEX(Import.PLE,$K52,EB$16)),IF(INDEX(Import.PLE,$K52,EB$16)&lt;=mediçao,CB52,0),0),PLE!$AA$28*CB52)</f>
        <v>0</v>
      </c>
      <c r="EC52" s="154">
        <f ca="1">IF($K52&lt;&gt;1,IF(ISNUMBER(INDEX(Import.PLE,$K52,EC$16)),IF(INDEX(Import.PLE,$K52,EC$16)&lt;=mediçao,CC52,0),0),PLE!$AA$28*CC52)</f>
        <v>0</v>
      </c>
      <c r="ED52" s="154">
        <f ca="1">IF($K52&lt;&gt;1,IF(ISNUMBER(INDEX(Import.PLE,$K52,ED$16)),IF(INDEX(Import.PLE,$K52,ED$16)&lt;=mediçao,CD52,0),0),PLE!$AA$28*CD52)</f>
        <v>0</v>
      </c>
      <c r="EE52" s="154">
        <f ca="1">IF($K52&lt;&gt;1,IF(ISNUMBER(INDEX(Import.PLE,$K52,EE$16)),IF(INDEX(Import.PLE,$K52,EE$16)&lt;=mediçao,CE52,0),0),PLE!$AA$28*CE52)</f>
        <v>0</v>
      </c>
      <c r="EF52" s="154">
        <f ca="1">IF($K52&lt;&gt;1,IF(ISNUMBER(INDEX(Import.PLE,$K52,EF$16)),IF(INDEX(Import.PLE,$K52,EF$16)&lt;=mediçao,CF52,0),0),PLE!$AA$28*CF52)</f>
        <v>0</v>
      </c>
      <c r="EG52" s="154">
        <f ca="1">IF($K52&lt;&gt;1,IF(ISNUMBER(INDEX(Import.PLE,$K52,EG$16)),IF(INDEX(Import.PLE,$K52,EG$16)&lt;=mediçao,CG52,0),0),PLE!$AA$28*CG52)</f>
        <v>0</v>
      </c>
      <c r="EH52" s="154">
        <f ca="1">IF($K52&lt;&gt;1,IF(ISNUMBER(INDEX(Import.PLE,$K52,EH$16)),IF(INDEX(Import.PLE,$K52,EH$16)&lt;=mediçao,CH52,0),0),PLE!$AA$28*CH52)</f>
        <v>0</v>
      </c>
      <c r="EI52" s="154">
        <f ca="1">IF($K52&lt;&gt;1,IF(ISNUMBER(INDEX(Import.PLE,$K52,EI$16)),IF(INDEX(Import.PLE,$K52,EI$16)&lt;=mediçao,CI52,0),0),PLE!$AA$28*CI52)</f>
        <v>0</v>
      </c>
      <c r="EJ52" s="154">
        <f ca="1">IF($K52&lt;&gt;1,IF(ISNUMBER(INDEX(Import.PLE,$K52,EJ$16)),IF(INDEX(Import.PLE,$K52,EJ$16)&lt;=mediçao,CJ52,0),0),PLE!$AA$28*CJ52)</f>
        <v>0</v>
      </c>
      <c r="EK52" s="154">
        <f ca="1">IF($K52&lt;&gt;1,IF(ISNUMBER(INDEX(Import.PLE,$K52,EK$16)),IF(INDEX(Import.PLE,$K52,EK$16)&lt;=mediçao,CK52,0),0),PLE!$AA$28*CK52)</f>
        <v>0</v>
      </c>
      <c r="EL52" s="154">
        <f ca="1">IF($K52&lt;&gt;1,IF(ISNUMBER(INDEX(Import.PLE,$K52,EL$16)),IF(INDEX(Import.PLE,$K52,EL$16)&lt;=mediçao,CL52,0),0),PLE!$AA$28*CL52)</f>
        <v>0</v>
      </c>
      <c r="EM52" s="154">
        <f ca="1">IF($K52&lt;&gt;1,IF(ISNUMBER(INDEX(Import.PLE,$K52,EM$16)),IF(INDEX(Import.PLE,$K52,EM$16)&lt;=mediçao,CM52,0),0),PLE!$AA$28*CM52)</f>
        <v>0</v>
      </c>
      <c r="EN52" s="154">
        <f ca="1">IF($K52&lt;&gt;1,IF(ISNUMBER(INDEX(Import.PLE,$K52,EN$16)),IF(INDEX(Import.PLE,$K52,EN$16)&lt;=mediçao,CN52,0),0),PLE!$AA$28*CN52)</f>
        <v>0</v>
      </c>
      <c r="EO52" s="154">
        <f ca="1">IF($K52&lt;&gt;1,IF(ISNUMBER(INDEX(Import.PLE,$K52,EO$16)),IF(INDEX(Import.PLE,$K52,EO$16)&lt;=mediçao,CO52,0),0),PLE!$AA$28*CO52)</f>
        <v>0</v>
      </c>
      <c r="EP52" s="154">
        <f ca="1">IF($K52&lt;&gt;1,IF(ISNUMBER(INDEX(Import.PLE,$K52,EP$16)),IF(INDEX(Import.PLE,$K52,EP$16)&lt;=mediçao,CP52,0),0),PLE!$AA$28*CP52)</f>
        <v>0</v>
      </c>
      <c r="EQ52" s="154">
        <f ca="1">IF($K52&lt;&gt;1,IF(ISNUMBER(INDEX(Import.PLE,$K52,EQ$16)),IF(INDEX(Import.PLE,$K52,EQ$16)&lt;=mediçao,CQ52,0),0),PLE!$AA$28*CQ52)</f>
        <v>0</v>
      </c>
      <c r="ER52" s="154">
        <f ca="1">IF($K52&lt;&gt;1,IF(ISNUMBER(INDEX(Import.PLE,$K52,ER$16)),IF(INDEX(Import.PLE,$K52,ER$16)&lt;=mediçao,CR52,0),0),PLE!$AA$28*CR52)</f>
        <v>0</v>
      </c>
      <c r="ES52" s="154">
        <f ca="1">IF($K52&lt;&gt;1,IF(ISNUMBER(INDEX(Import.PLE,$K52,ES$16)),IF(INDEX(Import.PLE,$K52,ES$16)&lt;=mediçao,CS52,0),0),PLE!$AA$28*CS52)</f>
        <v>0</v>
      </c>
      <c r="ET52" s="154">
        <f ca="1">IF($K52&lt;&gt;1,IF(ISNUMBER(INDEX(Import.PLE,$K52,ET$16)),IF(INDEX(Import.PLE,$K52,ET$16)&lt;=mediçao,CT52,0),0),PLE!$AA$28*CT52)</f>
        <v>0</v>
      </c>
      <c r="EU52" s="154">
        <f ca="1">IF($K52&lt;&gt;1,IF(ISNUMBER(INDEX(Import.PLE,$K52,EU$16)),IF(INDEX(Import.PLE,$K52,EU$16)&lt;=mediçao,CU52,0),0),PLE!$AA$28*CU52)</f>
        <v>0</v>
      </c>
      <c r="EV52" s="154">
        <f ca="1">IF($K52&lt;&gt;1,IF(ISNUMBER(INDEX(Import.PLE,$K52,EV$16)),IF(INDEX(Import.PLE,$K52,EV$16)&lt;=mediçao,CV52,0),0),PLE!$AA$28*CV52)</f>
        <v>0</v>
      </c>
      <c r="EW52" s="154">
        <f ca="1">IF($K52&lt;&gt;1,IF(ISNUMBER(INDEX(Import.PLE,$K52,EW$16)),IF(INDEX(Import.PLE,$K52,EW$16)&lt;=mediçao,CW52,0),0),PLE!$AA$28*CW52)</f>
        <v>0</v>
      </c>
      <c r="EX52" s="154">
        <f ca="1">IF($K52&lt;&gt;1,IF(ISNUMBER(INDEX(Import.PLE,$K52,EX$16)),IF(INDEX(Import.PLE,$K52,EX$16)&lt;=mediçao,CX52,0),0),PLE!$AA$28*CX52)</f>
        <v>0</v>
      </c>
      <c r="EY52" s="154">
        <f ca="1">IF($K52&lt;&gt;1,IF(ISNUMBER(INDEX(Import.PLE,$K52,EY$16)),IF(INDEX(Import.PLE,$K52,EY$16)&lt;=mediçao,CY52,0),0),PLE!$AA$28*CY52)</f>
        <v>0</v>
      </c>
      <c r="EZ52" s="154">
        <f ca="1">IF($K52&lt;&gt;1,IF(ISNUMBER(INDEX(Import.PLE,$K52,EZ$16)),IF(INDEX(Import.PLE,$K52,EZ$16)&lt;=mediçao,CZ52,0),0),PLE!$AA$28*CZ52)</f>
        <v>0</v>
      </c>
      <c r="FA52" s="154">
        <f ca="1">IF($K52&lt;&gt;1,IF(ISNUMBER(INDEX(Import.PLE,$K52,FA$16)),IF(INDEX(Import.PLE,$K52,FA$16)&lt;=mediçao,DA52,0),0),PLE!$AA$28*DA52)</f>
        <v>0</v>
      </c>
      <c r="FB52" s="154">
        <f ca="1">IF($K52&lt;&gt;1,IF(ISNUMBER(INDEX(Import.PLE,$K52,FB$16)),IF(INDEX(Import.PLE,$K52,FB$16)&lt;=mediçao,DB52,0),0),PLE!$AA$28*DB52)</f>
        <v>0</v>
      </c>
      <c r="FC52" s="154">
        <f ca="1">IF($K52&lt;&gt;1,IF(ISNUMBER(INDEX(Import.PLE,$K52,FC$16)),IF(INDEX(Import.PLE,$K52,FC$16)&lt;=mediçao,DC52,0),0),PLE!$AA$28*DC52)</f>
        <v>0</v>
      </c>
      <c r="FD52" s="154">
        <f ca="1">IF($K52&lt;&gt;1,IF(ISNUMBER(INDEX(Import.PLE,$K52,FD$16)),IF(INDEX(Import.PLE,$K52,FD$16)&lt;=mediçao,DD52,0),0),PLE!$AA$28*DD52)</f>
        <v>0</v>
      </c>
      <c r="FE52" s="154">
        <f ca="1">IF($K52&lt;&gt;1,IF(ISNUMBER(INDEX(Import.PLE,$K52,FE$16)),IF(INDEX(Import.PLE,$K52,FE$16)&lt;=mediçao,DE52,0),0),PLE!$AA$28*DE52)</f>
        <v>0</v>
      </c>
      <c r="FF52" s="154">
        <f ca="1">IF($K52&lt;&gt;1,IF(ISNUMBER(INDEX(Import.PLE,$K52,FF$16)),IF(INDEX(Import.PLE,$K52,FF$16)&lt;=mediçao,DF52,0),0),PLE!$AA$28*DF52)</f>
        <v>0</v>
      </c>
      <c r="FG52" s="154">
        <f ca="1">IF($K52&lt;&gt;1,IF(ISNUMBER(INDEX(Import.PLE,$K52,FG$16)),IF(INDEX(Import.PLE,$K52,FG$16)&lt;=mediçao,DG52,0),0),PLE!$AA$28*DG52)</f>
        <v>0</v>
      </c>
      <c r="FH52" s="154">
        <f ca="1">IF($K52&lt;&gt;1,IF(ISNUMBER(INDEX(Import.PLE,$K52,FH$16)),IF(INDEX(Import.PLE,$K52,FH$16)&lt;=mediçao,DH52,0),0),PLE!$AA$28*DH52)</f>
        <v>0</v>
      </c>
      <c r="FI52" s="154">
        <f ca="1">IF($K52&lt;&gt;1,IF(ISNUMBER(INDEX(Import.PLE,$K52,FI$16)),IF(INDEX(Import.PLE,$K52,FI$16)&lt;=mediçao,DI52,0),0),PLE!$AA$28*DI52)</f>
        <v>0</v>
      </c>
      <c r="FJ52" s="154">
        <f ca="1">IF($K52&lt;&gt;1,IF(ISNUMBER(INDEX(Import.PLE,$K52,FJ$16)),IF(INDEX(Import.PLE,$K52,FJ$16)&lt;=mediçao,DJ52,0),0),PLE!$AA$28*DJ52)</f>
        <v>0</v>
      </c>
    </row>
    <row r="53" spans="2:166" s="113" customFormat="1" ht="33.75" x14ac:dyDescent="0.25">
      <c r="B53" s="153">
        <f t="shared" ca="1" si="3"/>
        <v>36</v>
      </c>
      <c r="C53" s="108" t="str">
        <f t="shared" si="59"/>
        <v>Serviço</v>
      </c>
      <c r="D53" s="177" t="s">
        <v>235</v>
      </c>
      <c r="E53" s="178" t="s">
        <v>236</v>
      </c>
      <c r="F53" s="176" t="s">
        <v>177</v>
      </c>
      <c r="G53" s="214">
        <f t="shared" si="60"/>
        <v>379.91</v>
      </c>
      <c r="H53" s="215">
        <f t="shared" si="61"/>
        <v>33.239977889500146</v>
      </c>
      <c r="I53" s="216">
        <v>12628.2</v>
      </c>
      <c r="J53" s="111"/>
      <c r="K53" s="209">
        <f ca="1">DADOS!A43</f>
        <v>10</v>
      </c>
      <c r="L53" s="208" t="str">
        <f ca="1">activatedados.form2</f>
        <v>10-SINALIZAÇÃO VIÁRIA</v>
      </c>
      <c r="M53" s="112"/>
      <c r="N53" s="221"/>
      <c r="O53" s="221"/>
      <c r="P53" s="221"/>
      <c r="Q53" s="221">
        <v>379.91</v>
      </c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1"/>
      <c r="AK53" s="221"/>
      <c r="AL53" s="221"/>
      <c r="AM53" s="221"/>
      <c r="AN53" s="221"/>
      <c r="AO53" s="221"/>
      <c r="AP53" s="221"/>
      <c r="AQ53" s="221"/>
      <c r="AR53" s="221"/>
      <c r="AS53" s="221"/>
      <c r="AT53" s="221"/>
      <c r="AU53" s="221"/>
      <c r="AV53" s="221"/>
      <c r="AW53" s="221"/>
      <c r="AX53" s="221"/>
      <c r="AY53" s="221"/>
      <c r="AZ53" s="221"/>
      <c r="BA53" s="221"/>
      <c r="BB53" s="221"/>
      <c r="BC53" s="221"/>
      <c r="BD53" s="221"/>
      <c r="BE53" s="221"/>
      <c r="BF53" s="221"/>
      <c r="BG53" s="221"/>
      <c r="BH53" s="221"/>
      <c r="BI53" s="221"/>
      <c r="BJ53" s="221"/>
      <c r="BK53" s="221"/>
      <c r="BM53" s="154">
        <f t="shared" ca="1" si="62"/>
        <v>0</v>
      </c>
      <c r="BN53" s="154">
        <f t="shared" ca="1" si="63"/>
        <v>0</v>
      </c>
      <c r="BO53" s="154">
        <f t="shared" ca="1" si="64"/>
        <v>0</v>
      </c>
      <c r="BP53" s="154">
        <f t="shared" ca="1" si="65"/>
        <v>12628.2</v>
      </c>
      <c r="BQ53" s="154">
        <f t="shared" si="66"/>
        <v>0</v>
      </c>
      <c r="BR53" s="154">
        <f t="shared" si="67"/>
        <v>0</v>
      </c>
      <c r="BS53" s="154">
        <f t="shared" si="68"/>
        <v>0</v>
      </c>
      <c r="BT53" s="154">
        <f t="shared" si="69"/>
        <v>0</v>
      </c>
      <c r="BU53" s="154">
        <f t="shared" si="70"/>
        <v>0</v>
      </c>
      <c r="BV53" s="154">
        <f t="shared" si="71"/>
        <v>0</v>
      </c>
      <c r="BW53" s="154">
        <f t="shared" si="72"/>
        <v>0</v>
      </c>
      <c r="BX53" s="154">
        <f t="shared" si="73"/>
        <v>0</v>
      </c>
      <c r="BY53" s="154">
        <f t="shared" si="74"/>
        <v>0</v>
      </c>
      <c r="BZ53" s="154">
        <f t="shared" si="75"/>
        <v>0</v>
      </c>
      <c r="CA53" s="154">
        <f t="shared" si="76"/>
        <v>0</v>
      </c>
      <c r="CB53" s="154">
        <f t="shared" si="77"/>
        <v>0</v>
      </c>
      <c r="CC53" s="154">
        <f t="shared" si="78"/>
        <v>0</v>
      </c>
      <c r="CD53" s="154">
        <f t="shared" si="79"/>
        <v>0</v>
      </c>
      <c r="CE53" s="154">
        <f t="shared" si="80"/>
        <v>0</v>
      </c>
      <c r="CF53" s="154">
        <f t="shared" si="81"/>
        <v>0</v>
      </c>
      <c r="CG53" s="154">
        <f t="shared" si="82"/>
        <v>0</v>
      </c>
      <c r="CH53" s="154">
        <f t="shared" si="83"/>
        <v>0</v>
      </c>
      <c r="CI53" s="154">
        <f t="shared" si="84"/>
        <v>0</v>
      </c>
      <c r="CJ53" s="154">
        <f t="shared" si="85"/>
        <v>0</v>
      </c>
      <c r="CK53" s="154">
        <f t="shared" si="86"/>
        <v>0</v>
      </c>
      <c r="CL53" s="154">
        <f t="shared" si="87"/>
        <v>0</v>
      </c>
      <c r="CM53" s="154">
        <f t="shared" si="88"/>
        <v>0</v>
      </c>
      <c r="CN53" s="154">
        <f t="shared" si="89"/>
        <v>0</v>
      </c>
      <c r="CO53" s="154">
        <f t="shared" si="90"/>
        <v>0</v>
      </c>
      <c r="CP53" s="154">
        <f t="shared" si="91"/>
        <v>0</v>
      </c>
      <c r="CQ53" s="154">
        <f t="shared" si="92"/>
        <v>0</v>
      </c>
      <c r="CR53" s="154">
        <f t="shared" si="93"/>
        <v>0</v>
      </c>
      <c r="CS53" s="154">
        <f t="shared" si="94"/>
        <v>0</v>
      </c>
      <c r="CT53" s="154">
        <f t="shared" si="95"/>
        <v>0</v>
      </c>
      <c r="CU53" s="154">
        <f t="shared" si="96"/>
        <v>0</v>
      </c>
      <c r="CV53" s="154">
        <f t="shared" si="97"/>
        <v>0</v>
      </c>
      <c r="CW53" s="154">
        <f t="shared" si="98"/>
        <v>0</v>
      </c>
      <c r="CX53" s="154">
        <f t="shared" si="99"/>
        <v>0</v>
      </c>
      <c r="CY53" s="154">
        <f t="shared" si="100"/>
        <v>0</v>
      </c>
      <c r="CZ53" s="154">
        <f t="shared" si="101"/>
        <v>0</v>
      </c>
      <c r="DA53" s="154">
        <f t="shared" si="102"/>
        <v>0</v>
      </c>
      <c r="DB53" s="154">
        <f t="shared" si="103"/>
        <v>0</v>
      </c>
      <c r="DC53" s="154">
        <f t="shared" si="104"/>
        <v>0</v>
      </c>
      <c r="DD53" s="154">
        <f t="shared" si="105"/>
        <v>0</v>
      </c>
      <c r="DE53" s="154">
        <f t="shared" si="106"/>
        <v>0</v>
      </c>
      <c r="DF53" s="154">
        <f t="shared" si="107"/>
        <v>0</v>
      </c>
      <c r="DG53" s="154">
        <f t="shared" si="108"/>
        <v>0</v>
      </c>
      <c r="DH53" s="154">
        <f t="shared" si="109"/>
        <v>0</v>
      </c>
      <c r="DI53" s="154">
        <f t="shared" si="110"/>
        <v>0</v>
      </c>
      <c r="DJ53" s="154">
        <f t="shared" si="111"/>
        <v>0</v>
      </c>
      <c r="DK53" s="162" t="str">
        <f t="shared" si="112"/>
        <v>10</v>
      </c>
      <c r="DL53" s="162">
        <f t="shared" ca="1" si="113"/>
        <v>0</v>
      </c>
      <c r="DM53" s="154">
        <f ca="1">IF($K53&lt;&gt;1,IF(ISNUMBER(INDEX(Import.PLE,$K53,DM$16)),IF(INDEX(Import.PLE,$K53,DM$16)&lt;=mediçao,BM53,0),0),PLE!$AA$28*BM53)</f>
        <v>0</v>
      </c>
      <c r="DN53" s="154">
        <f ca="1">IF($K53&lt;&gt;1,IF(ISNUMBER(INDEX(Import.PLE,$K53,DN$16)),IF(INDEX(Import.PLE,$K53,DN$16)&lt;=mediçao,BN53,0),0),PLE!$AA$28*BN53)</f>
        <v>0</v>
      </c>
      <c r="DO53" s="154">
        <f ca="1">IF($K53&lt;&gt;1,IF(ISNUMBER(INDEX(Import.PLE,$K53,DO$16)),IF(INDEX(Import.PLE,$K53,DO$16)&lt;=mediçao,BO53,0),0),PLE!$AA$28*BO53)</f>
        <v>0</v>
      </c>
      <c r="DP53" s="154">
        <f ca="1">IF($K53&lt;&gt;1,IF(ISNUMBER(INDEX(Import.PLE,$K53,DP$16)),IF(INDEX(Import.PLE,$K53,DP$16)&lt;=mediçao,BP53,0),0),PLE!$AA$28*BP53)</f>
        <v>0</v>
      </c>
      <c r="DQ53" s="154">
        <f ca="1">IF($K53&lt;&gt;1,IF(ISNUMBER(INDEX(Import.PLE,$K53,DQ$16)),IF(INDEX(Import.PLE,$K53,DQ$16)&lt;=mediçao,BQ53,0),0),PLE!$AA$28*BQ53)</f>
        <v>0</v>
      </c>
      <c r="DR53" s="154">
        <f ca="1">IF($K53&lt;&gt;1,IF(ISNUMBER(INDEX(Import.PLE,$K53,DR$16)),IF(INDEX(Import.PLE,$K53,DR$16)&lt;=mediçao,BR53,0),0),PLE!$AA$28*BR53)</f>
        <v>0</v>
      </c>
      <c r="DS53" s="154">
        <f ca="1">IF($K53&lt;&gt;1,IF(ISNUMBER(INDEX(Import.PLE,$K53,DS$16)),IF(INDEX(Import.PLE,$K53,DS$16)&lt;=mediçao,BS53,0),0),PLE!$AA$28*BS53)</f>
        <v>0</v>
      </c>
      <c r="DT53" s="154">
        <f ca="1">IF($K53&lt;&gt;1,IF(ISNUMBER(INDEX(Import.PLE,$K53,DT$16)),IF(INDEX(Import.PLE,$K53,DT$16)&lt;=mediçao,BT53,0),0),PLE!$AA$28*BT53)</f>
        <v>0</v>
      </c>
      <c r="DU53" s="154">
        <f ca="1">IF($K53&lt;&gt;1,IF(ISNUMBER(INDEX(Import.PLE,$K53,DU$16)),IF(INDEX(Import.PLE,$K53,DU$16)&lt;=mediçao,BU53,0),0),PLE!$AA$28*BU53)</f>
        <v>0</v>
      </c>
      <c r="DV53" s="154">
        <f ca="1">IF($K53&lt;&gt;1,IF(ISNUMBER(INDEX(Import.PLE,$K53,DV$16)),IF(INDEX(Import.PLE,$K53,DV$16)&lt;=mediçao,BV53,0),0),PLE!$AA$28*BV53)</f>
        <v>0</v>
      </c>
      <c r="DW53" s="154">
        <f ca="1">IF($K53&lt;&gt;1,IF(ISNUMBER(INDEX(Import.PLE,$K53,DW$16)),IF(INDEX(Import.PLE,$K53,DW$16)&lt;=mediçao,BW53,0),0),PLE!$AA$28*BW53)</f>
        <v>0</v>
      </c>
      <c r="DX53" s="154">
        <f ca="1">IF($K53&lt;&gt;1,IF(ISNUMBER(INDEX(Import.PLE,$K53,DX$16)),IF(INDEX(Import.PLE,$K53,DX$16)&lt;=mediçao,BX53,0),0),PLE!$AA$28*BX53)</f>
        <v>0</v>
      </c>
      <c r="DY53" s="154">
        <f ca="1">IF($K53&lt;&gt;1,IF(ISNUMBER(INDEX(Import.PLE,$K53,DY$16)),IF(INDEX(Import.PLE,$K53,DY$16)&lt;=mediçao,BY53,0),0),PLE!$AA$28*BY53)</f>
        <v>0</v>
      </c>
      <c r="DZ53" s="154">
        <f ca="1">IF($K53&lt;&gt;1,IF(ISNUMBER(INDEX(Import.PLE,$K53,DZ$16)),IF(INDEX(Import.PLE,$K53,DZ$16)&lt;=mediçao,BZ53,0),0),PLE!$AA$28*BZ53)</f>
        <v>0</v>
      </c>
      <c r="EA53" s="154">
        <f ca="1">IF($K53&lt;&gt;1,IF(ISNUMBER(INDEX(Import.PLE,$K53,EA$16)),IF(INDEX(Import.PLE,$K53,EA$16)&lt;=mediçao,CA53,0),0),PLE!$AA$28*CA53)</f>
        <v>0</v>
      </c>
      <c r="EB53" s="154">
        <f ca="1">IF($K53&lt;&gt;1,IF(ISNUMBER(INDEX(Import.PLE,$K53,EB$16)),IF(INDEX(Import.PLE,$K53,EB$16)&lt;=mediçao,CB53,0),0),PLE!$AA$28*CB53)</f>
        <v>0</v>
      </c>
      <c r="EC53" s="154">
        <f ca="1">IF($K53&lt;&gt;1,IF(ISNUMBER(INDEX(Import.PLE,$K53,EC$16)),IF(INDEX(Import.PLE,$K53,EC$16)&lt;=mediçao,CC53,0),0),PLE!$AA$28*CC53)</f>
        <v>0</v>
      </c>
      <c r="ED53" s="154">
        <f ca="1">IF($K53&lt;&gt;1,IF(ISNUMBER(INDEX(Import.PLE,$K53,ED$16)),IF(INDEX(Import.PLE,$K53,ED$16)&lt;=mediçao,CD53,0),0),PLE!$AA$28*CD53)</f>
        <v>0</v>
      </c>
      <c r="EE53" s="154">
        <f ca="1">IF($K53&lt;&gt;1,IF(ISNUMBER(INDEX(Import.PLE,$K53,EE$16)),IF(INDEX(Import.PLE,$K53,EE$16)&lt;=mediçao,CE53,0),0),PLE!$AA$28*CE53)</f>
        <v>0</v>
      </c>
      <c r="EF53" s="154">
        <f ca="1">IF($K53&lt;&gt;1,IF(ISNUMBER(INDEX(Import.PLE,$K53,EF$16)),IF(INDEX(Import.PLE,$K53,EF$16)&lt;=mediçao,CF53,0),0),PLE!$AA$28*CF53)</f>
        <v>0</v>
      </c>
      <c r="EG53" s="154">
        <f ca="1">IF($K53&lt;&gt;1,IF(ISNUMBER(INDEX(Import.PLE,$K53,EG$16)),IF(INDEX(Import.PLE,$K53,EG$16)&lt;=mediçao,CG53,0),0),PLE!$AA$28*CG53)</f>
        <v>0</v>
      </c>
      <c r="EH53" s="154">
        <f ca="1">IF($K53&lt;&gt;1,IF(ISNUMBER(INDEX(Import.PLE,$K53,EH$16)),IF(INDEX(Import.PLE,$K53,EH$16)&lt;=mediçao,CH53,0),0),PLE!$AA$28*CH53)</f>
        <v>0</v>
      </c>
      <c r="EI53" s="154">
        <f ca="1">IF($K53&lt;&gt;1,IF(ISNUMBER(INDEX(Import.PLE,$K53,EI$16)),IF(INDEX(Import.PLE,$K53,EI$16)&lt;=mediçao,CI53,0),0),PLE!$AA$28*CI53)</f>
        <v>0</v>
      </c>
      <c r="EJ53" s="154">
        <f ca="1">IF($K53&lt;&gt;1,IF(ISNUMBER(INDEX(Import.PLE,$K53,EJ$16)),IF(INDEX(Import.PLE,$K53,EJ$16)&lt;=mediçao,CJ53,0),0),PLE!$AA$28*CJ53)</f>
        <v>0</v>
      </c>
      <c r="EK53" s="154">
        <f ca="1">IF($K53&lt;&gt;1,IF(ISNUMBER(INDEX(Import.PLE,$K53,EK$16)),IF(INDEX(Import.PLE,$K53,EK$16)&lt;=mediçao,CK53,0),0),PLE!$AA$28*CK53)</f>
        <v>0</v>
      </c>
      <c r="EL53" s="154">
        <f ca="1">IF($K53&lt;&gt;1,IF(ISNUMBER(INDEX(Import.PLE,$K53,EL$16)),IF(INDEX(Import.PLE,$K53,EL$16)&lt;=mediçao,CL53,0),0),PLE!$AA$28*CL53)</f>
        <v>0</v>
      </c>
      <c r="EM53" s="154">
        <f ca="1">IF($K53&lt;&gt;1,IF(ISNUMBER(INDEX(Import.PLE,$K53,EM$16)),IF(INDEX(Import.PLE,$K53,EM$16)&lt;=mediçao,CM53,0),0),PLE!$AA$28*CM53)</f>
        <v>0</v>
      </c>
      <c r="EN53" s="154">
        <f ca="1">IF($K53&lt;&gt;1,IF(ISNUMBER(INDEX(Import.PLE,$K53,EN$16)),IF(INDEX(Import.PLE,$K53,EN$16)&lt;=mediçao,CN53,0),0),PLE!$AA$28*CN53)</f>
        <v>0</v>
      </c>
      <c r="EO53" s="154">
        <f ca="1">IF($K53&lt;&gt;1,IF(ISNUMBER(INDEX(Import.PLE,$K53,EO$16)),IF(INDEX(Import.PLE,$K53,EO$16)&lt;=mediçao,CO53,0),0),PLE!$AA$28*CO53)</f>
        <v>0</v>
      </c>
      <c r="EP53" s="154">
        <f ca="1">IF($K53&lt;&gt;1,IF(ISNUMBER(INDEX(Import.PLE,$K53,EP$16)),IF(INDEX(Import.PLE,$K53,EP$16)&lt;=mediçao,CP53,0),0),PLE!$AA$28*CP53)</f>
        <v>0</v>
      </c>
      <c r="EQ53" s="154">
        <f ca="1">IF($K53&lt;&gt;1,IF(ISNUMBER(INDEX(Import.PLE,$K53,EQ$16)),IF(INDEX(Import.PLE,$K53,EQ$16)&lt;=mediçao,CQ53,0),0),PLE!$AA$28*CQ53)</f>
        <v>0</v>
      </c>
      <c r="ER53" s="154">
        <f ca="1">IF($K53&lt;&gt;1,IF(ISNUMBER(INDEX(Import.PLE,$K53,ER$16)),IF(INDEX(Import.PLE,$K53,ER$16)&lt;=mediçao,CR53,0),0),PLE!$AA$28*CR53)</f>
        <v>0</v>
      </c>
      <c r="ES53" s="154">
        <f ca="1">IF($K53&lt;&gt;1,IF(ISNUMBER(INDEX(Import.PLE,$K53,ES$16)),IF(INDEX(Import.PLE,$K53,ES$16)&lt;=mediçao,CS53,0),0),PLE!$AA$28*CS53)</f>
        <v>0</v>
      </c>
      <c r="ET53" s="154">
        <f ca="1">IF($K53&lt;&gt;1,IF(ISNUMBER(INDEX(Import.PLE,$K53,ET$16)),IF(INDEX(Import.PLE,$K53,ET$16)&lt;=mediçao,CT53,0),0),PLE!$AA$28*CT53)</f>
        <v>0</v>
      </c>
      <c r="EU53" s="154">
        <f ca="1">IF($K53&lt;&gt;1,IF(ISNUMBER(INDEX(Import.PLE,$K53,EU$16)),IF(INDEX(Import.PLE,$K53,EU$16)&lt;=mediçao,CU53,0),0),PLE!$AA$28*CU53)</f>
        <v>0</v>
      </c>
      <c r="EV53" s="154">
        <f ca="1">IF($K53&lt;&gt;1,IF(ISNUMBER(INDEX(Import.PLE,$K53,EV$16)),IF(INDEX(Import.PLE,$K53,EV$16)&lt;=mediçao,CV53,0),0),PLE!$AA$28*CV53)</f>
        <v>0</v>
      </c>
      <c r="EW53" s="154">
        <f ca="1">IF($K53&lt;&gt;1,IF(ISNUMBER(INDEX(Import.PLE,$K53,EW$16)),IF(INDEX(Import.PLE,$K53,EW$16)&lt;=mediçao,CW53,0),0),PLE!$AA$28*CW53)</f>
        <v>0</v>
      </c>
      <c r="EX53" s="154">
        <f ca="1">IF($K53&lt;&gt;1,IF(ISNUMBER(INDEX(Import.PLE,$K53,EX$16)),IF(INDEX(Import.PLE,$K53,EX$16)&lt;=mediçao,CX53,0),0),PLE!$AA$28*CX53)</f>
        <v>0</v>
      </c>
      <c r="EY53" s="154">
        <f ca="1">IF($K53&lt;&gt;1,IF(ISNUMBER(INDEX(Import.PLE,$K53,EY$16)),IF(INDEX(Import.PLE,$K53,EY$16)&lt;=mediçao,CY53,0),0),PLE!$AA$28*CY53)</f>
        <v>0</v>
      </c>
      <c r="EZ53" s="154">
        <f ca="1">IF($K53&lt;&gt;1,IF(ISNUMBER(INDEX(Import.PLE,$K53,EZ$16)),IF(INDEX(Import.PLE,$K53,EZ$16)&lt;=mediçao,CZ53,0),0),PLE!$AA$28*CZ53)</f>
        <v>0</v>
      </c>
      <c r="FA53" s="154">
        <f ca="1">IF($K53&lt;&gt;1,IF(ISNUMBER(INDEX(Import.PLE,$K53,FA$16)),IF(INDEX(Import.PLE,$K53,FA$16)&lt;=mediçao,DA53,0),0),PLE!$AA$28*DA53)</f>
        <v>0</v>
      </c>
      <c r="FB53" s="154">
        <f ca="1">IF($K53&lt;&gt;1,IF(ISNUMBER(INDEX(Import.PLE,$K53,FB$16)),IF(INDEX(Import.PLE,$K53,FB$16)&lt;=mediçao,DB53,0),0),PLE!$AA$28*DB53)</f>
        <v>0</v>
      </c>
      <c r="FC53" s="154">
        <f ca="1">IF($K53&lt;&gt;1,IF(ISNUMBER(INDEX(Import.PLE,$K53,FC$16)),IF(INDEX(Import.PLE,$K53,FC$16)&lt;=mediçao,DC53,0),0),PLE!$AA$28*DC53)</f>
        <v>0</v>
      </c>
      <c r="FD53" s="154">
        <f ca="1">IF($K53&lt;&gt;1,IF(ISNUMBER(INDEX(Import.PLE,$K53,FD$16)),IF(INDEX(Import.PLE,$K53,FD$16)&lt;=mediçao,DD53,0),0),PLE!$AA$28*DD53)</f>
        <v>0</v>
      </c>
      <c r="FE53" s="154">
        <f ca="1">IF($K53&lt;&gt;1,IF(ISNUMBER(INDEX(Import.PLE,$K53,FE$16)),IF(INDEX(Import.PLE,$K53,FE$16)&lt;=mediçao,DE53,0),0),PLE!$AA$28*DE53)</f>
        <v>0</v>
      </c>
      <c r="FF53" s="154">
        <f ca="1">IF($K53&lt;&gt;1,IF(ISNUMBER(INDEX(Import.PLE,$K53,FF$16)),IF(INDEX(Import.PLE,$K53,FF$16)&lt;=mediçao,DF53,0),0),PLE!$AA$28*DF53)</f>
        <v>0</v>
      </c>
      <c r="FG53" s="154">
        <f ca="1">IF($K53&lt;&gt;1,IF(ISNUMBER(INDEX(Import.PLE,$K53,FG$16)),IF(INDEX(Import.PLE,$K53,FG$16)&lt;=mediçao,DG53,0),0),PLE!$AA$28*DG53)</f>
        <v>0</v>
      </c>
      <c r="FH53" s="154">
        <f ca="1">IF($K53&lt;&gt;1,IF(ISNUMBER(INDEX(Import.PLE,$K53,FH$16)),IF(INDEX(Import.PLE,$K53,FH$16)&lt;=mediçao,DH53,0),0),PLE!$AA$28*DH53)</f>
        <v>0</v>
      </c>
      <c r="FI53" s="154">
        <f ca="1">IF($K53&lt;&gt;1,IF(ISNUMBER(INDEX(Import.PLE,$K53,FI$16)),IF(INDEX(Import.PLE,$K53,FI$16)&lt;=mediçao,DI53,0),0),PLE!$AA$28*DI53)</f>
        <v>0</v>
      </c>
      <c r="FJ53" s="154">
        <f ca="1">IF($K53&lt;&gt;1,IF(ISNUMBER(INDEX(Import.PLE,$K53,FJ$16)),IF(INDEX(Import.PLE,$K53,FJ$16)&lt;=mediçao,DJ53,0),0),PLE!$AA$28*DJ53)</f>
        <v>0</v>
      </c>
    </row>
    <row r="54" spans="2:166" s="113" customFormat="1" x14ac:dyDescent="0.25">
      <c r="B54" s="153">
        <f t="shared" ca="1" si="3"/>
        <v>37</v>
      </c>
      <c r="C54" s="108" t="str">
        <f t="shared" si="59"/>
        <v/>
      </c>
      <c r="D54" s="177"/>
      <c r="E54" s="178" t="s">
        <v>237</v>
      </c>
      <c r="F54" s="176"/>
      <c r="G54" s="214" t="str">
        <f t="shared" si="60"/>
        <v/>
      </c>
      <c r="H54" s="215" t="str">
        <f t="shared" si="61"/>
        <v/>
      </c>
      <c r="I54" s="216"/>
      <c r="J54" s="111"/>
      <c r="K54" s="209"/>
      <c r="L54" s="208" t="str">
        <f>activatedados.form2</f>
        <v/>
      </c>
      <c r="M54" s="112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M54" s="154">
        <f t="shared" si="62"/>
        <v>0</v>
      </c>
      <c r="BN54" s="154">
        <f t="shared" si="63"/>
        <v>0</v>
      </c>
      <c r="BO54" s="154">
        <f t="shared" si="64"/>
        <v>0</v>
      </c>
      <c r="BP54" s="154">
        <f t="shared" si="65"/>
        <v>0</v>
      </c>
      <c r="BQ54" s="154">
        <f t="shared" si="66"/>
        <v>0</v>
      </c>
      <c r="BR54" s="154">
        <f t="shared" si="67"/>
        <v>0</v>
      </c>
      <c r="BS54" s="154">
        <f t="shared" si="68"/>
        <v>0</v>
      </c>
      <c r="BT54" s="154">
        <f t="shared" si="69"/>
        <v>0</v>
      </c>
      <c r="BU54" s="154">
        <f t="shared" si="70"/>
        <v>0</v>
      </c>
      <c r="BV54" s="154">
        <f t="shared" si="71"/>
        <v>0</v>
      </c>
      <c r="BW54" s="154">
        <f t="shared" si="72"/>
        <v>0</v>
      </c>
      <c r="BX54" s="154">
        <f t="shared" si="73"/>
        <v>0</v>
      </c>
      <c r="BY54" s="154">
        <f t="shared" si="74"/>
        <v>0</v>
      </c>
      <c r="BZ54" s="154">
        <f t="shared" si="75"/>
        <v>0</v>
      </c>
      <c r="CA54" s="154">
        <f t="shared" si="76"/>
        <v>0</v>
      </c>
      <c r="CB54" s="154">
        <f t="shared" si="77"/>
        <v>0</v>
      </c>
      <c r="CC54" s="154">
        <f t="shared" si="78"/>
        <v>0</v>
      </c>
      <c r="CD54" s="154">
        <f t="shared" si="79"/>
        <v>0</v>
      </c>
      <c r="CE54" s="154">
        <f t="shared" si="80"/>
        <v>0</v>
      </c>
      <c r="CF54" s="154">
        <f t="shared" si="81"/>
        <v>0</v>
      </c>
      <c r="CG54" s="154">
        <f t="shared" si="82"/>
        <v>0</v>
      </c>
      <c r="CH54" s="154">
        <f t="shared" si="83"/>
        <v>0</v>
      </c>
      <c r="CI54" s="154">
        <f t="shared" si="84"/>
        <v>0</v>
      </c>
      <c r="CJ54" s="154">
        <f t="shared" si="85"/>
        <v>0</v>
      </c>
      <c r="CK54" s="154">
        <f t="shared" si="86"/>
        <v>0</v>
      </c>
      <c r="CL54" s="154">
        <f t="shared" si="87"/>
        <v>0</v>
      </c>
      <c r="CM54" s="154">
        <f t="shared" si="88"/>
        <v>0</v>
      </c>
      <c r="CN54" s="154">
        <f t="shared" si="89"/>
        <v>0</v>
      </c>
      <c r="CO54" s="154">
        <f t="shared" si="90"/>
        <v>0</v>
      </c>
      <c r="CP54" s="154">
        <f t="shared" si="91"/>
        <v>0</v>
      </c>
      <c r="CQ54" s="154">
        <f t="shared" si="92"/>
        <v>0</v>
      </c>
      <c r="CR54" s="154">
        <f t="shared" si="93"/>
        <v>0</v>
      </c>
      <c r="CS54" s="154">
        <f t="shared" si="94"/>
        <v>0</v>
      </c>
      <c r="CT54" s="154">
        <f t="shared" si="95"/>
        <v>0</v>
      </c>
      <c r="CU54" s="154">
        <f t="shared" si="96"/>
        <v>0</v>
      </c>
      <c r="CV54" s="154">
        <f t="shared" si="97"/>
        <v>0</v>
      </c>
      <c r="CW54" s="154">
        <f t="shared" si="98"/>
        <v>0</v>
      </c>
      <c r="CX54" s="154">
        <f t="shared" si="99"/>
        <v>0</v>
      </c>
      <c r="CY54" s="154">
        <f t="shared" si="100"/>
        <v>0</v>
      </c>
      <c r="CZ54" s="154">
        <f t="shared" si="101"/>
        <v>0</v>
      </c>
      <c r="DA54" s="154">
        <f t="shared" si="102"/>
        <v>0</v>
      </c>
      <c r="DB54" s="154">
        <f t="shared" si="103"/>
        <v>0</v>
      </c>
      <c r="DC54" s="154">
        <f t="shared" si="104"/>
        <v>0</v>
      </c>
      <c r="DD54" s="154">
        <f t="shared" si="105"/>
        <v>0</v>
      </c>
      <c r="DE54" s="154">
        <f t="shared" si="106"/>
        <v>0</v>
      </c>
      <c r="DF54" s="154">
        <f t="shared" si="107"/>
        <v>0</v>
      </c>
      <c r="DG54" s="154">
        <f t="shared" si="108"/>
        <v>0</v>
      </c>
      <c r="DH54" s="154">
        <f t="shared" si="109"/>
        <v>0</v>
      </c>
      <c r="DI54" s="154">
        <f t="shared" si="110"/>
        <v>0</v>
      </c>
      <c r="DJ54" s="154">
        <f t="shared" si="111"/>
        <v>0</v>
      </c>
      <c r="DK54" s="162">
        <f t="shared" si="112"/>
        <v>0</v>
      </c>
      <c r="DL54" s="162">
        <f t="shared" ca="1" si="113"/>
        <v>0</v>
      </c>
      <c r="DM54" s="154">
        <f ca="1">IF($K54&lt;&gt;1,IF(ISNUMBER(INDEX(Import.PLE,$K54,DM$16)),IF(INDEX(Import.PLE,$K54,DM$16)&lt;=mediçao,BM54,0),0),PLE!$AA$28*BM54)</f>
        <v>0</v>
      </c>
      <c r="DN54" s="154">
        <f ca="1">IF($K54&lt;&gt;1,IF(ISNUMBER(INDEX(Import.PLE,$K54,DN$16)),IF(INDEX(Import.PLE,$K54,DN$16)&lt;=mediçao,BN54,0),0),PLE!$AA$28*BN54)</f>
        <v>0</v>
      </c>
      <c r="DO54" s="154">
        <f ca="1">IF($K54&lt;&gt;1,IF(ISNUMBER(INDEX(Import.PLE,$K54,DO$16)),IF(INDEX(Import.PLE,$K54,DO$16)&lt;=mediçao,BO54,0),0),PLE!$AA$28*BO54)</f>
        <v>0</v>
      </c>
      <c r="DP54" s="154">
        <f ca="1">IF($K54&lt;&gt;1,IF(ISNUMBER(INDEX(Import.PLE,$K54,DP$16)),IF(INDEX(Import.PLE,$K54,DP$16)&lt;=mediçao,BP54,0),0),PLE!$AA$28*BP54)</f>
        <v>0</v>
      </c>
      <c r="DQ54" s="154">
        <f ca="1">IF($K54&lt;&gt;1,IF(ISNUMBER(INDEX(Import.PLE,$K54,DQ$16)),IF(INDEX(Import.PLE,$K54,DQ$16)&lt;=mediçao,BQ54,0),0),PLE!$AA$28*BQ54)</f>
        <v>0</v>
      </c>
      <c r="DR54" s="154">
        <f ca="1">IF($K54&lt;&gt;1,IF(ISNUMBER(INDEX(Import.PLE,$K54,DR$16)),IF(INDEX(Import.PLE,$K54,DR$16)&lt;=mediçao,BR54,0),0),PLE!$AA$28*BR54)</f>
        <v>0</v>
      </c>
      <c r="DS54" s="154">
        <f ca="1">IF($K54&lt;&gt;1,IF(ISNUMBER(INDEX(Import.PLE,$K54,DS$16)),IF(INDEX(Import.PLE,$K54,DS$16)&lt;=mediçao,BS54,0),0),PLE!$AA$28*BS54)</f>
        <v>0</v>
      </c>
      <c r="DT54" s="154">
        <f ca="1">IF($K54&lt;&gt;1,IF(ISNUMBER(INDEX(Import.PLE,$K54,DT$16)),IF(INDEX(Import.PLE,$K54,DT$16)&lt;=mediçao,BT54,0),0),PLE!$AA$28*BT54)</f>
        <v>0</v>
      </c>
      <c r="DU54" s="154">
        <f ca="1">IF($K54&lt;&gt;1,IF(ISNUMBER(INDEX(Import.PLE,$K54,DU$16)),IF(INDEX(Import.PLE,$K54,DU$16)&lt;=mediçao,BU54,0),0),PLE!$AA$28*BU54)</f>
        <v>0</v>
      </c>
      <c r="DV54" s="154">
        <f ca="1">IF($K54&lt;&gt;1,IF(ISNUMBER(INDEX(Import.PLE,$K54,DV$16)),IF(INDEX(Import.PLE,$K54,DV$16)&lt;=mediçao,BV54,0),0),PLE!$AA$28*BV54)</f>
        <v>0</v>
      </c>
      <c r="DW54" s="154">
        <f ca="1">IF($K54&lt;&gt;1,IF(ISNUMBER(INDEX(Import.PLE,$K54,DW$16)),IF(INDEX(Import.PLE,$K54,DW$16)&lt;=mediçao,BW54,0),0),PLE!$AA$28*BW54)</f>
        <v>0</v>
      </c>
      <c r="DX54" s="154">
        <f ca="1">IF($K54&lt;&gt;1,IF(ISNUMBER(INDEX(Import.PLE,$K54,DX$16)),IF(INDEX(Import.PLE,$K54,DX$16)&lt;=mediçao,BX54,0),0),PLE!$AA$28*BX54)</f>
        <v>0</v>
      </c>
      <c r="DY54" s="154">
        <f ca="1">IF($K54&lt;&gt;1,IF(ISNUMBER(INDEX(Import.PLE,$K54,DY$16)),IF(INDEX(Import.PLE,$K54,DY$16)&lt;=mediçao,BY54,0),0),PLE!$AA$28*BY54)</f>
        <v>0</v>
      </c>
      <c r="DZ54" s="154">
        <f ca="1">IF($K54&lt;&gt;1,IF(ISNUMBER(INDEX(Import.PLE,$K54,DZ$16)),IF(INDEX(Import.PLE,$K54,DZ$16)&lt;=mediçao,BZ54,0),0),PLE!$AA$28*BZ54)</f>
        <v>0</v>
      </c>
      <c r="EA54" s="154">
        <f ca="1">IF($K54&lt;&gt;1,IF(ISNUMBER(INDEX(Import.PLE,$K54,EA$16)),IF(INDEX(Import.PLE,$K54,EA$16)&lt;=mediçao,CA54,0),0),PLE!$AA$28*CA54)</f>
        <v>0</v>
      </c>
      <c r="EB54" s="154">
        <f ca="1">IF($K54&lt;&gt;1,IF(ISNUMBER(INDEX(Import.PLE,$K54,EB$16)),IF(INDEX(Import.PLE,$K54,EB$16)&lt;=mediçao,CB54,0),0),PLE!$AA$28*CB54)</f>
        <v>0</v>
      </c>
      <c r="EC54" s="154">
        <f ca="1">IF($K54&lt;&gt;1,IF(ISNUMBER(INDEX(Import.PLE,$K54,EC$16)),IF(INDEX(Import.PLE,$K54,EC$16)&lt;=mediçao,CC54,0),0),PLE!$AA$28*CC54)</f>
        <v>0</v>
      </c>
      <c r="ED54" s="154">
        <f ca="1">IF($K54&lt;&gt;1,IF(ISNUMBER(INDEX(Import.PLE,$K54,ED$16)),IF(INDEX(Import.PLE,$K54,ED$16)&lt;=mediçao,CD54,0),0),PLE!$AA$28*CD54)</f>
        <v>0</v>
      </c>
      <c r="EE54" s="154">
        <f ca="1">IF($K54&lt;&gt;1,IF(ISNUMBER(INDEX(Import.PLE,$K54,EE$16)),IF(INDEX(Import.PLE,$K54,EE$16)&lt;=mediçao,CE54,0),0),PLE!$AA$28*CE54)</f>
        <v>0</v>
      </c>
      <c r="EF54" s="154">
        <f ca="1">IF($K54&lt;&gt;1,IF(ISNUMBER(INDEX(Import.PLE,$K54,EF$16)),IF(INDEX(Import.PLE,$K54,EF$16)&lt;=mediçao,CF54,0),0),PLE!$AA$28*CF54)</f>
        <v>0</v>
      </c>
      <c r="EG54" s="154">
        <f ca="1">IF($K54&lt;&gt;1,IF(ISNUMBER(INDEX(Import.PLE,$K54,EG$16)),IF(INDEX(Import.PLE,$K54,EG$16)&lt;=mediçao,CG54,0),0),PLE!$AA$28*CG54)</f>
        <v>0</v>
      </c>
      <c r="EH54" s="154">
        <f ca="1">IF($K54&lt;&gt;1,IF(ISNUMBER(INDEX(Import.PLE,$K54,EH$16)),IF(INDEX(Import.PLE,$K54,EH$16)&lt;=mediçao,CH54,0),0),PLE!$AA$28*CH54)</f>
        <v>0</v>
      </c>
      <c r="EI54" s="154">
        <f ca="1">IF($K54&lt;&gt;1,IF(ISNUMBER(INDEX(Import.PLE,$K54,EI$16)),IF(INDEX(Import.PLE,$K54,EI$16)&lt;=mediçao,CI54,0),0),PLE!$AA$28*CI54)</f>
        <v>0</v>
      </c>
      <c r="EJ54" s="154">
        <f ca="1">IF($K54&lt;&gt;1,IF(ISNUMBER(INDEX(Import.PLE,$K54,EJ$16)),IF(INDEX(Import.PLE,$K54,EJ$16)&lt;=mediçao,CJ54,0),0),PLE!$AA$28*CJ54)</f>
        <v>0</v>
      </c>
      <c r="EK54" s="154">
        <f ca="1">IF($K54&lt;&gt;1,IF(ISNUMBER(INDEX(Import.PLE,$K54,EK$16)),IF(INDEX(Import.PLE,$K54,EK$16)&lt;=mediçao,CK54,0),0),PLE!$AA$28*CK54)</f>
        <v>0</v>
      </c>
      <c r="EL54" s="154">
        <f ca="1">IF($K54&lt;&gt;1,IF(ISNUMBER(INDEX(Import.PLE,$K54,EL$16)),IF(INDEX(Import.PLE,$K54,EL$16)&lt;=mediçao,CL54,0),0),PLE!$AA$28*CL54)</f>
        <v>0</v>
      </c>
      <c r="EM54" s="154">
        <f ca="1">IF($K54&lt;&gt;1,IF(ISNUMBER(INDEX(Import.PLE,$K54,EM$16)),IF(INDEX(Import.PLE,$K54,EM$16)&lt;=mediçao,CM54,0),0),PLE!$AA$28*CM54)</f>
        <v>0</v>
      </c>
      <c r="EN54" s="154">
        <f ca="1">IF($K54&lt;&gt;1,IF(ISNUMBER(INDEX(Import.PLE,$K54,EN$16)),IF(INDEX(Import.PLE,$K54,EN$16)&lt;=mediçao,CN54,0),0),PLE!$AA$28*CN54)</f>
        <v>0</v>
      </c>
      <c r="EO54" s="154">
        <f ca="1">IF($K54&lt;&gt;1,IF(ISNUMBER(INDEX(Import.PLE,$K54,EO$16)),IF(INDEX(Import.PLE,$K54,EO$16)&lt;=mediçao,CO54,0),0),PLE!$AA$28*CO54)</f>
        <v>0</v>
      </c>
      <c r="EP54" s="154">
        <f ca="1">IF($K54&lt;&gt;1,IF(ISNUMBER(INDEX(Import.PLE,$K54,EP$16)),IF(INDEX(Import.PLE,$K54,EP$16)&lt;=mediçao,CP54,0),0),PLE!$AA$28*CP54)</f>
        <v>0</v>
      </c>
      <c r="EQ54" s="154">
        <f ca="1">IF($K54&lt;&gt;1,IF(ISNUMBER(INDEX(Import.PLE,$K54,EQ$16)),IF(INDEX(Import.PLE,$K54,EQ$16)&lt;=mediçao,CQ54,0),0),PLE!$AA$28*CQ54)</f>
        <v>0</v>
      </c>
      <c r="ER54" s="154">
        <f ca="1">IF($K54&lt;&gt;1,IF(ISNUMBER(INDEX(Import.PLE,$K54,ER$16)),IF(INDEX(Import.PLE,$K54,ER$16)&lt;=mediçao,CR54,0),0),PLE!$AA$28*CR54)</f>
        <v>0</v>
      </c>
      <c r="ES54" s="154">
        <f ca="1">IF($K54&lt;&gt;1,IF(ISNUMBER(INDEX(Import.PLE,$K54,ES$16)),IF(INDEX(Import.PLE,$K54,ES$16)&lt;=mediçao,CS54,0),0),PLE!$AA$28*CS54)</f>
        <v>0</v>
      </c>
      <c r="ET54" s="154">
        <f ca="1">IF($K54&lt;&gt;1,IF(ISNUMBER(INDEX(Import.PLE,$K54,ET$16)),IF(INDEX(Import.PLE,$K54,ET$16)&lt;=mediçao,CT54,0),0),PLE!$AA$28*CT54)</f>
        <v>0</v>
      </c>
      <c r="EU54" s="154">
        <f ca="1">IF($K54&lt;&gt;1,IF(ISNUMBER(INDEX(Import.PLE,$K54,EU$16)),IF(INDEX(Import.PLE,$K54,EU$16)&lt;=mediçao,CU54,0),0),PLE!$AA$28*CU54)</f>
        <v>0</v>
      </c>
      <c r="EV54" s="154">
        <f ca="1">IF($K54&lt;&gt;1,IF(ISNUMBER(INDEX(Import.PLE,$K54,EV$16)),IF(INDEX(Import.PLE,$K54,EV$16)&lt;=mediçao,CV54,0),0),PLE!$AA$28*CV54)</f>
        <v>0</v>
      </c>
      <c r="EW54" s="154">
        <f ca="1">IF($K54&lt;&gt;1,IF(ISNUMBER(INDEX(Import.PLE,$K54,EW$16)),IF(INDEX(Import.PLE,$K54,EW$16)&lt;=mediçao,CW54,0),0),PLE!$AA$28*CW54)</f>
        <v>0</v>
      </c>
      <c r="EX54" s="154">
        <f ca="1">IF($K54&lt;&gt;1,IF(ISNUMBER(INDEX(Import.PLE,$K54,EX$16)),IF(INDEX(Import.PLE,$K54,EX$16)&lt;=mediçao,CX54,0),0),PLE!$AA$28*CX54)</f>
        <v>0</v>
      </c>
      <c r="EY54" s="154">
        <f ca="1">IF($K54&lt;&gt;1,IF(ISNUMBER(INDEX(Import.PLE,$K54,EY$16)),IF(INDEX(Import.PLE,$K54,EY$16)&lt;=mediçao,CY54,0),0),PLE!$AA$28*CY54)</f>
        <v>0</v>
      </c>
      <c r="EZ54" s="154">
        <f ca="1">IF($K54&lt;&gt;1,IF(ISNUMBER(INDEX(Import.PLE,$K54,EZ$16)),IF(INDEX(Import.PLE,$K54,EZ$16)&lt;=mediçao,CZ54,0),0),PLE!$AA$28*CZ54)</f>
        <v>0</v>
      </c>
      <c r="FA54" s="154">
        <f ca="1">IF($K54&lt;&gt;1,IF(ISNUMBER(INDEX(Import.PLE,$K54,FA$16)),IF(INDEX(Import.PLE,$K54,FA$16)&lt;=mediçao,DA54,0),0),PLE!$AA$28*DA54)</f>
        <v>0</v>
      </c>
      <c r="FB54" s="154">
        <f ca="1">IF($K54&lt;&gt;1,IF(ISNUMBER(INDEX(Import.PLE,$K54,FB$16)),IF(INDEX(Import.PLE,$K54,FB$16)&lt;=mediçao,DB54,0),0),PLE!$AA$28*DB54)</f>
        <v>0</v>
      </c>
      <c r="FC54" s="154">
        <f ca="1">IF($K54&lt;&gt;1,IF(ISNUMBER(INDEX(Import.PLE,$K54,FC$16)),IF(INDEX(Import.PLE,$K54,FC$16)&lt;=mediçao,DC54,0),0),PLE!$AA$28*DC54)</f>
        <v>0</v>
      </c>
      <c r="FD54" s="154">
        <f ca="1">IF($K54&lt;&gt;1,IF(ISNUMBER(INDEX(Import.PLE,$K54,FD$16)),IF(INDEX(Import.PLE,$K54,FD$16)&lt;=mediçao,DD54,0),0),PLE!$AA$28*DD54)</f>
        <v>0</v>
      </c>
      <c r="FE54" s="154">
        <f ca="1">IF($K54&lt;&gt;1,IF(ISNUMBER(INDEX(Import.PLE,$K54,FE$16)),IF(INDEX(Import.PLE,$K54,FE$16)&lt;=mediçao,DE54,0),0),PLE!$AA$28*DE54)</f>
        <v>0</v>
      </c>
      <c r="FF54" s="154">
        <f ca="1">IF($K54&lt;&gt;1,IF(ISNUMBER(INDEX(Import.PLE,$K54,FF$16)),IF(INDEX(Import.PLE,$K54,FF$16)&lt;=mediçao,DF54,0),0),PLE!$AA$28*DF54)</f>
        <v>0</v>
      </c>
      <c r="FG54" s="154">
        <f ca="1">IF($K54&lt;&gt;1,IF(ISNUMBER(INDEX(Import.PLE,$K54,FG$16)),IF(INDEX(Import.PLE,$K54,FG$16)&lt;=mediçao,DG54,0),0),PLE!$AA$28*DG54)</f>
        <v>0</v>
      </c>
      <c r="FH54" s="154">
        <f ca="1">IF($K54&lt;&gt;1,IF(ISNUMBER(INDEX(Import.PLE,$K54,FH$16)),IF(INDEX(Import.PLE,$K54,FH$16)&lt;=mediçao,DH54,0),0),PLE!$AA$28*DH54)</f>
        <v>0</v>
      </c>
      <c r="FI54" s="154">
        <f ca="1">IF($K54&lt;&gt;1,IF(ISNUMBER(INDEX(Import.PLE,$K54,FI$16)),IF(INDEX(Import.PLE,$K54,FI$16)&lt;=mediçao,DI54,0),0),PLE!$AA$28*DI54)</f>
        <v>0</v>
      </c>
      <c r="FJ54" s="154">
        <f ca="1">IF($K54&lt;&gt;1,IF(ISNUMBER(INDEX(Import.PLE,$K54,FJ$16)),IF(INDEX(Import.PLE,$K54,FJ$16)&lt;=mediçao,DJ54,0),0),PLE!$AA$28*DJ54)</f>
        <v>0</v>
      </c>
    </row>
    <row r="55" spans="2:166" s="113" customFormat="1" ht="22.5" x14ac:dyDescent="0.25">
      <c r="B55" s="153">
        <f t="shared" ca="1" si="3"/>
        <v>38</v>
      </c>
      <c r="C55" s="108" t="str">
        <f t="shared" si="59"/>
        <v>Serviço</v>
      </c>
      <c r="D55" s="177" t="s">
        <v>238</v>
      </c>
      <c r="E55" s="178" t="s">
        <v>252</v>
      </c>
      <c r="F55" s="176" t="s">
        <v>183</v>
      </c>
      <c r="G55" s="214">
        <f t="shared" si="60"/>
        <v>28</v>
      </c>
      <c r="H55" s="215">
        <f t="shared" si="61"/>
        <v>732.47</v>
      </c>
      <c r="I55" s="216">
        <v>20509.16</v>
      </c>
      <c r="J55" s="111"/>
      <c r="K55" s="209">
        <f ca="1">DADOS!A43</f>
        <v>10</v>
      </c>
      <c r="L55" s="208" t="str">
        <f ca="1">activatedados.form2</f>
        <v>10-SINALIZAÇÃO VIÁRIA</v>
      </c>
      <c r="M55" s="112"/>
      <c r="N55" s="221"/>
      <c r="O55" s="221"/>
      <c r="P55" s="221"/>
      <c r="Q55" s="221">
        <v>28</v>
      </c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  <c r="AP55" s="221"/>
      <c r="AQ55" s="221"/>
      <c r="AR55" s="221"/>
      <c r="AS55" s="221"/>
      <c r="AT55" s="221"/>
      <c r="AU55" s="221"/>
      <c r="AV55" s="221"/>
      <c r="AW55" s="221"/>
      <c r="AX55" s="221"/>
      <c r="AY55" s="221"/>
      <c r="AZ55" s="221"/>
      <c r="BA55" s="221"/>
      <c r="BB55" s="221"/>
      <c r="BC55" s="221"/>
      <c r="BD55" s="221"/>
      <c r="BE55" s="221"/>
      <c r="BF55" s="221"/>
      <c r="BG55" s="221"/>
      <c r="BH55" s="221"/>
      <c r="BI55" s="221"/>
      <c r="BJ55" s="221"/>
      <c r="BK55" s="221"/>
      <c r="BM55" s="154">
        <f t="shared" ca="1" si="62"/>
        <v>0</v>
      </c>
      <c r="BN55" s="154">
        <f t="shared" ca="1" si="63"/>
        <v>0</v>
      </c>
      <c r="BO55" s="154">
        <f t="shared" ca="1" si="64"/>
        <v>0</v>
      </c>
      <c r="BP55" s="154">
        <f t="shared" ca="1" si="65"/>
        <v>20509.16</v>
      </c>
      <c r="BQ55" s="154">
        <f t="shared" si="66"/>
        <v>0</v>
      </c>
      <c r="BR55" s="154">
        <f t="shared" si="67"/>
        <v>0</v>
      </c>
      <c r="BS55" s="154">
        <f t="shared" si="68"/>
        <v>0</v>
      </c>
      <c r="BT55" s="154">
        <f t="shared" si="69"/>
        <v>0</v>
      </c>
      <c r="BU55" s="154">
        <f t="shared" si="70"/>
        <v>0</v>
      </c>
      <c r="BV55" s="154">
        <f t="shared" si="71"/>
        <v>0</v>
      </c>
      <c r="BW55" s="154">
        <f t="shared" si="72"/>
        <v>0</v>
      </c>
      <c r="BX55" s="154">
        <f t="shared" si="73"/>
        <v>0</v>
      </c>
      <c r="BY55" s="154">
        <f t="shared" si="74"/>
        <v>0</v>
      </c>
      <c r="BZ55" s="154">
        <f t="shared" si="75"/>
        <v>0</v>
      </c>
      <c r="CA55" s="154">
        <f t="shared" si="76"/>
        <v>0</v>
      </c>
      <c r="CB55" s="154">
        <f t="shared" si="77"/>
        <v>0</v>
      </c>
      <c r="CC55" s="154">
        <f t="shared" si="78"/>
        <v>0</v>
      </c>
      <c r="CD55" s="154">
        <f t="shared" si="79"/>
        <v>0</v>
      </c>
      <c r="CE55" s="154">
        <f t="shared" si="80"/>
        <v>0</v>
      </c>
      <c r="CF55" s="154">
        <f t="shared" si="81"/>
        <v>0</v>
      </c>
      <c r="CG55" s="154">
        <f t="shared" si="82"/>
        <v>0</v>
      </c>
      <c r="CH55" s="154">
        <f t="shared" si="83"/>
        <v>0</v>
      </c>
      <c r="CI55" s="154">
        <f t="shared" si="84"/>
        <v>0</v>
      </c>
      <c r="CJ55" s="154">
        <f t="shared" si="85"/>
        <v>0</v>
      </c>
      <c r="CK55" s="154">
        <f t="shared" si="86"/>
        <v>0</v>
      </c>
      <c r="CL55" s="154">
        <f t="shared" si="87"/>
        <v>0</v>
      </c>
      <c r="CM55" s="154">
        <f t="shared" si="88"/>
        <v>0</v>
      </c>
      <c r="CN55" s="154">
        <f t="shared" si="89"/>
        <v>0</v>
      </c>
      <c r="CO55" s="154">
        <f t="shared" si="90"/>
        <v>0</v>
      </c>
      <c r="CP55" s="154">
        <f t="shared" si="91"/>
        <v>0</v>
      </c>
      <c r="CQ55" s="154">
        <f t="shared" si="92"/>
        <v>0</v>
      </c>
      <c r="CR55" s="154">
        <f t="shared" si="93"/>
        <v>0</v>
      </c>
      <c r="CS55" s="154">
        <f t="shared" si="94"/>
        <v>0</v>
      </c>
      <c r="CT55" s="154">
        <f t="shared" si="95"/>
        <v>0</v>
      </c>
      <c r="CU55" s="154">
        <f t="shared" si="96"/>
        <v>0</v>
      </c>
      <c r="CV55" s="154">
        <f t="shared" si="97"/>
        <v>0</v>
      </c>
      <c r="CW55" s="154">
        <f t="shared" si="98"/>
        <v>0</v>
      </c>
      <c r="CX55" s="154">
        <f t="shared" si="99"/>
        <v>0</v>
      </c>
      <c r="CY55" s="154">
        <f t="shared" si="100"/>
        <v>0</v>
      </c>
      <c r="CZ55" s="154">
        <f t="shared" si="101"/>
        <v>0</v>
      </c>
      <c r="DA55" s="154">
        <f t="shared" si="102"/>
        <v>0</v>
      </c>
      <c r="DB55" s="154">
        <f t="shared" si="103"/>
        <v>0</v>
      </c>
      <c r="DC55" s="154">
        <f t="shared" si="104"/>
        <v>0</v>
      </c>
      <c r="DD55" s="154">
        <f t="shared" si="105"/>
        <v>0</v>
      </c>
      <c r="DE55" s="154">
        <f t="shared" si="106"/>
        <v>0</v>
      </c>
      <c r="DF55" s="154">
        <f t="shared" si="107"/>
        <v>0</v>
      </c>
      <c r="DG55" s="154">
        <f t="shared" si="108"/>
        <v>0</v>
      </c>
      <c r="DH55" s="154">
        <f t="shared" si="109"/>
        <v>0</v>
      </c>
      <c r="DI55" s="154">
        <f t="shared" si="110"/>
        <v>0</v>
      </c>
      <c r="DJ55" s="154">
        <f t="shared" si="111"/>
        <v>0</v>
      </c>
      <c r="DK55" s="162" t="str">
        <f t="shared" si="112"/>
        <v>10</v>
      </c>
      <c r="DL55" s="162">
        <f t="shared" ca="1" si="113"/>
        <v>0</v>
      </c>
      <c r="DM55" s="154">
        <f ca="1">IF($K55&lt;&gt;1,IF(ISNUMBER(INDEX(Import.PLE,$K55,DM$16)),IF(INDEX(Import.PLE,$K55,DM$16)&lt;=mediçao,BM55,0),0),PLE!$AA$28*BM55)</f>
        <v>0</v>
      </c>
      <c r="DN55" s="154">
        <f ca="1">IF($K55&lt;&gt;1,IF(ISNUMBER(INDEX(Import.PLE,$K55,DN$16)),IF(INDEX(Import.PLE,$K55,DN$16)&lt;=mediçao,BN55,0),0),PLE!$AA$28*BN55)</f>
        <v>0</v>
      </c>
      <c r="DO55" s="154">
        <f ca="1">IF($K55&lt;&gt;1,IF(ISNUMBER(INDEX(Import.PLE,$K55,DO$16)),IF(INDEX(Import.PLE,$K55,DO$16)&lt;=mediçao,BO55,0),0),PLE!$AA$28*BO55)</f>
        <v>0</v>
      </c>
      <c r="DP55" s="154">
        <f ca="1">IF($K55&lt;&gt;1,IF(ISNUMBER(INDEX(Import.PLE,$K55,DP$16)),IF(INDEX(Import.PLE,$K55,DP$16)&lt;=mediçao,BP55,0),0),PLE!$AA$28*BP55)</f>
        <v>0</v>
      </c>
      <c r="DQ55" s="154">
        <f ca="1">IF($K55&lt;&gt;1,IF(ISNUMBER(INDEX(Import.PLE,$K55,DQ$16)),IF(INDEX(Import.PLE,$K55,DQ$16)&lt;=mediçao,BQ55,0),0),PLE!$AA$28*BQ55)</f>
        <v>0</v>
      </c>
      <c r="DR55" s="154">
        <f ca="1">IF($K55&lt;&gt;1,IF(ISNUMBER(INDEX(Import.PLE,$K55,DR$16)),IF(INDEX(Import.PLE,$K55,DR$16)&lt;=mediçao,BR55,0),0),PLE!$AA$28*BR55)</f>
        <v>0</v>
      </c>
      <c r="DS55" s="154">
        <f ca="1">IF($K55&lt;&gt;1,IF(ISNUMBER(INDEX(Import.PLE,$K55,DS$16)),IF(INDEX(Import.PLE,$K55,DS$16)&lt;=mediçao,BS55,0),0),PLE!$AA$28*BS55)</f>
        <v>0</v>
      </c>
      <c r="DT55" s="154">
        <f ca="1">IF($K55&lt;&gt;1,IF(ISNUMBER(INDEX(Import.PLE,$K55,DT$16)),IF(INDEX(Import.PLE,$K55,DT$16)&lt;=mediçao,BT55,0),0),PLE!$AA$28*BT55)</f>
        <v>0</v>
      </c>
      <c r="DU55" s="154">
        <f ca="1">IF($K55&lt;&gt;1,IF(ISNUMBER(INDEX(Import.PLE,$K55,DU$16)),IF(INDEX(Import.PLE,$K55,DU$16)&lt;=mediçao,BU55,0),0),PLE!$AA$28*BU55)</f>
        <v>0</v>
      </c>
      <c r="DV55" s="154">
        <f ca="1">IF($K55&lt;&gt;1,IF(ISNUMBER(INDEX(Import.PLE,$K55,DV$16)),IF(INDEX(Import.PLE,$K55,DV$16)&lt;=mediçao,BV55,0),0),PLE!$AA$28*BV55)</f>
        <v>0</v>
      </c>
      <c r="DW55" s="154">
        <f ca="1">IF($K55&lt;&gt;1,IF(ISNUMBER(INDEX(Import.PLE,$K55,DW$16)),IF(INDEX(Import.PLE,$K55,DW$16)&lt;=mediçao,BW55,0),0),PLE!$AA$28*BW55)</f>
        <v>0</v>
      </c>
      <c r="DX55" s="154">
        <f ca="1">IF($K55&lt;&gt;1,IF(ISNUMBER(INDEX(Import.PLE,$K55,DX$16)),IF(INDEX(Import.PLE,$K55,DX$16)&lt;=mediçao,BX55,0),0),PLE!$AA$28*BX55)</f>
        <v>0</v>
      </c>
      <c r="DY55" s="154">
        <f ca="1">IF($K55&lt;&gt;1,IF(ISNUMBER(INDEX(Import.PLE,$K55,DY$16)),IF(INDEX(Import.PLE,$K55,DY$16)&lt;=mediçao,BY55,0),0),PLE!$AA$28*BY55)</f>
        <v>0</v>
      </c>
      <c r="DZ55" s="154">
        <f ca="1">IF($K55&lt;&gt;1,IF(ISNUMBER(INDEX(Import.PLE,$K55,DZ$16)),IF(INDEX(Import.PLE,$K55,DZ$16)&lt;=mediçao,BZ55,0),0),PLE!$AA$28*BZ55)</f>
        <v>0</v>
      </c>
      <c r="EA55" s="154">
        <f ca="1">IF($K55&lt;&gt;1,IF(ISNUMBER(INDEX(Import.PLE,$K55,EA$16)),IF(INDEX(Import.PLE,$K55,EA$16)&lt;=mediçao,CA55,0),0),PLE!$AA$28*CA55)</f>
        <v>0</v>
      </c>
      <c r="EB55" s="154">
        <f ca="1">IF($K55&lt;&gt;1,IF(ISNUMBER(INDEX(Import.PLE,$K55,EB$16)),IF(INDEX(Import.PLE,$K55,EB$16)&lt;=mediçao,CB55,0),0),PLE!$AA$28*CB55)</f>
        <v>0</v>
      </c>
      <c r="EC55" s="154">
        <f ca="1">IF($K55&lt;&gt;1,IF(ISNUMBER(INDEX(Import.PLE,$K55,EC$16)),IF(INDEX(Import.PLE,$K55,EC$16)&lt;=mediçao,CC55,0),0),PLE!$AA$28*CC55)</f>
        <v>0</v>
      </c>
      <c r="ED55" s="154">
        <f ca="1">IF($K55&lt;&gt;1,IF(ISNUMBER(INDEX(Import.PLE,$K55,ED$16)),IF(INDEX(Import.PLE,$K55,ED$16)&lt;=mediçao,CD55,0),0),PLE!$AA$28*CD55)</f>
        <v>0</v>
      </c>
      <c r="EE55" s="154">
        <f ca="1">IF($K55&lt;&gt;1,IF(ISNUMBER(INDEX(Import.PLE,$K55,EE$16)),IF(INDEX(Import.PLE,$K55,EE$16)&lt;=mediçao,CE55,0),0),PLE!$AA$28*CE55)</f>
        <v>0</v>
      </c>
      <c r="EF55" s="154">
        <f ca="1">IF($K55&lt;&gt;1,IF(ISNUMBER(INDEX(Import.PLE,$K55,EF$16)),IF(INDEX(Import.PLE,$K55,EF$16)&lt;=mediçao,CF55,0),0),PLE!$AA$28*CF55)</f>
        <v>0</v>
      </c>
      <c r="EG55" s="154">
        <f ca="1">IF($K55&lt;&gt;1,IF(ISNUMBER(INDEX(Import.PLE,$K55,EG$16)),IF(INDEX(Import.PLE,$K55,EG$16)&lt;=mediçao,CG55,0),0),PLE!$AA$28*CG55)</f>
        <v>0</v>
      </c>
      <c r="EH55" s="154">
        <f ca="1">IF($K55&lt;&gt;1,IF(ISNUMBER(INDEX(Import.PLE,$K55,EH$16)),IF(INDEX(Import.PLE,$K55,EH$16)&lt;=mediçao,CH55,0),0),PLE!$AA$28*CH55)</f>
        <v>0</v>
      </c>
      <c r="EI55" s="154">
        <f ca="1">IF($K55&lt;&gt;1,IF(ISNUMBER(INDEX(Import.PLE,$K55,EI$16)),IF(INDEX(Import.PLE,$K55,EI$16)&lt;=mediçao,CI55,0),0),PLE!$AA$28*CI55)</f>
        <v>0</v>
      </c>
      <c r="EJ55" s="154">
        <f ca="1">IF($K55&lt;&gt;1,IF(ISNUMBER(INDEX(Import.PLE,$K55,EJ$16)),IF(INDEX(Import.PLE,$K55,EJ$16)&lt;=mediçao,CJ55,0),0),PLE!$AA$28*CJ55)</f>
        <v>0</v>
      </c>
      <c r="EK55" s="154">
        <f ca="1">IF($K55&lt;&gt;1,IF(ISNUMBER(INDEX(Import.PLE,$K55,EK$16)),IF(INDEX(Import.PLE,$K55,EK$16)&lt;=mediçao,CK55,0),0),PLE!$AA$28*CK55)</f>
        <v>0</v>
      </c>
      <c r="EL55" s="154">
        <f ca="1">IF($K55&lt;&gt;1,IF(ISNUMBER(INDEX(Import.PLE,$K55,EL$16)),IF(INDEX(Import.PLE,$K55,EL$16)&lt;=mediçao,CL55,0),0),PLE!$AA$28*CL55)</f>
        <v>0</v>
      </c>
      <c r="EM55" s="154">
        <f ca="1">IF($K55&lt;&gt;1,IF(ISNUMBER(INDEX(Import.PLE,$K55,EM$16)),IF(INDEX(Import.PLE,$K55,EM$16)&lt;=mediçao,CM55,0),0),PLE!$AA$28*CM55)</f>
        <v>0</v>
      </c>
      <c r="EN55" s="154">
        <f ca="1">IF($K55&lt;&gt;1,IF(ISNUMBER(INDEX(Import.PLE,$K55,EN$16)),IF(INDEX(Import.PLE,$K55,EN$16)&lt;=mediçao,CN55,0),0),PLE!$AA$28*CN55)</f>
        <v>0</v>
      </c>
      <c r="EO55" s="154">
        <f ca="1">IF($K55&lt;&gt;1,IF(ISNUMBER(INDEX(Import.PLE,$K55,EO$16)),IF(INDEX(Import.PLE,$K55,EO$16)&lt;=mediçao,CO55,0),0),PLE!$AA$28*CO55)</f>
        <v>0</v>
      </c>
      <c r="EP55" s="154">
        <f ca="1">IF($K55&lt;&gt;1,IF(ISNUMBER(INDEX(Import.PLE,$K55,EP$16)),IF(INDEX(Import.PLE,$K55,EP$16)&lt;=mediçao,CP55,0),0),PLE!$AA$28*CP55)</f>
        <v>0</v>
      </c>
      <c r="EQ55" s="154">
        <f ca="1">IF($K55&lt;&gt;1,IF(ISNUMBER(INDEX(Import.PLE,$K55,EQ$16)),IF(INDEX(Import.PLE,$K55,EQ$16)&lt;=mediçao,CQ55,0),0),PLE!$AA$28*CQ55)</f>
        <v>0</v>
      </c>
      <c r="ER55" s="154">
        <f ca="1">IF($K55&lt;&gt;1,IF(ISNUMBER(INDEX(Import.PLE,$K55,ER$16)),IF(INDEX(Import.PLE,$K55,ER$16)&lt;=mediçao,CR55,0),0),PLE!$AA$28*CR55)</f>
        <v>0</v>
      </c>
      <c r="ES55" s="154">
        <f ca="1">IF($K55&lt;&gt;1,IF(ISNUMBER(INDEX(Import.PLE,$K55,ES$16)),IF(INDEX(Import.PLE,$K55,ES$16)&lt;=mediçao,CS55,0),0),PLE!$AA$28*CS55)</f>
        <v>0</v>
      </c>
      <c r="ET55" s="154">
        <f ca="1">IF($K55&lt;&gt;1,IF(ISNUMBER(INDEX(Import.PLE,$K55,ET$16)),IF(INDEX(Import.PLE,$K55,ET$16)&lt;=mediçao,CT55,0),0),PLE!$AA$28*CT55)</f>
        <v>0</v>
      </c>
      <c r="EU55" s="154">
        <f ca="1">IF($K55&lt;&gt;1,IF(ISNUMBER(INDEX(Import.PLE,$K55,EU$16)),IF(INDEX(Import.PLE,$K55,EU$16)&lt;=mediçao,CU55,0),0),PLE!$AA$28*CU55)</f>
        <v>0</v>
      </c>
      <c r="EV55" s="154">
        <f ca="1">IF($K55&lt;&gt;1,IF(ISNUMBER(INDEX(Import.PLE,$K55,EV$16)),IF(INDEX(Import.PLE,$K55,EV$16)&lt;=mediçao,CV55,0),0),PLE!$AA$28*CV55)</f>
        <v>0</v>
      </c>
      <c r="EW55" s="154">
        <f ca="1">IF($K55&lt;&gt;1,IF(ISNUMBER(INDEX(Import.PLE,$K55,EW$16)),IF(INDEX(Import.PLE,$K55,EW$16)&lt;=mediçao,CW55,0),0),PLE!$AA$28*CW55)</f>
        <v>0</v>
      </c>
      <c r="EX55" s="154">
        <f ca="1">IF($K55&lt;&gt;1,IF(ISNUMBER(INDEX(Import.PLE,$K55,EX$16)),IF(INDEX(Import.PLE,$K55,EX$16)&lt;=mediçao,CX55,0),0),PLE!$AA$28*CX55)</f>
        <v>0</v>
      </c>
      <c r="EY55" s="154">
        <f ca="1">IF($K55&lt;&gt;1,IF(ISNUMBER(INDEX(Import.PLE,$K55,EY$16)),IF(INDEX(Import.PLE,$K55,EY$16)&lt;=mediçao,CY55,0),0),PLE!$AA$28*CY55)</f>
        <v>0</v>
      </c>
      <c r="EZ55" s="154">
        <f ca="1">IF($K55&lt;&gt;1,IF(ISNUMBER(INDEX(Import.PLE,$K55,EZ$16)),IF(INDEX(Import.PLE,$K55,EZ$16)&lt;=mediçao,CZ55,0),0),PLE!$AA$28*CZ55)</f>
        <v>0</v>
      </c>
      <c r="FA55" s="154">
        <f ca="1">IF($K55&lt;&gt;1,IF(ISNUMBER(INDEX(Import.PLE,$K55,FA$16)),IF(INDEX(Import.PLE,$K55,FA$16)&lt;=mediçao,DA55,0),0),PLE!$AA$28*DA55)</f>
        <v>0</v>
      </c>
      <c r="FB55" s="154">
        <f ca="1">IF($K55&lt;&gt;1,IF(ISNUMBER(INDEX(Import.PLE,$K55,FB$16)),IF(INDEX(Import.PLE,$K55,FB$16)&lt;=mediçao,DB55,0),0),PLE!$AA$28*DB55)</f>
        <v>0</v>
      </c>
      <c r="FC55" s="154">
        <f ca="1">IF($K55&lt;&gt;1,IF(ISNUMBER(INDEX(Import.PLE,$K55,FC$16)),IF(INDEX(Import.PLE,$K55,FC$16)&lt;=mediçao,DC55,0),0),PLE!$AA$28*DC55)</f>
        <v>0</v>
      </c>
      <c r="FD55" s="154">
        <f ca="1">IF($K55&lt;&gt;1,IF(ISNUMBER(INDEX(Import.PLE,$K55,FD$16)),IF(INDEX(Import.PLE,$K55,FD$16)&lt;=mediçao,DD55,0),0),PLE!$AA$28*DD55)</f>
        <v>0</v>
      </c>
      <c r="FE55" s="154">
        <f ca="1">IF($K55&lt;&gt;1,IF(ISNUMBER(INDEX(Import.PLE,$K55,FE$16)),IF(INDEX(Import.PLE,$K55,FE$16)&lt;=mediçao,DE55,0),0),PLE!$AA$28*DE55)</f>
        <v>0</v>
      </c>
      <c r="FF55" s="154">
        <f ca="1">IF($K55&lt;&gt;1,IF(ISNUMBER(INDEX(Import.PLE,$K55,FF$16)),IF(INDEX(Import.PLE,$K55,FF$16)&lt;=mediçao,DF55,0),0),PLE!$AA$28*DF55)</f>
        <v>0</v>
      </c>
      <c r="FG55" s="154">
        <f ca="1">IF($K55&lt;&gt;1,IF(ISNUMBER(INDEX(Import.PLE,$K55,FG$16)),IF(INDEX(Import.PLE,$K55,FG$16)&lt;=mediçao,DG55,0),0),PLE!$AA$28*DG55)</f>
        <v>0</v>
      </c>
      <c r="FH55" s="154">
        <f ca="1">IF($K55&lt;&gt;1,IF(ISNUMBER(INDEX(Import.PLE,$K55,FH$16)),IF(INDEX(Import.PLE,$K55,FH$16)&lt;=mediçao,DH55,0),0),PLE!$AA$28*DH55)</f>
        <v>0</v>
      </c>
      <c r="FI55" s="154">
        <f ca="1">IF($K55&lt;&gt;1,IF(ISNUMBER(INDEX(Import.PLE,$K55,FI$16)),IF(INDEX(Import.PLE,$K55,FI$16)&lt;=mediçao,DI55,0),0),PLE!$AA$28*DI55)</f>
        <v>0</v>
      </c>
      <c r="FJ55" s="154">
        <f ca="1">IF($K55&lt;&gt;1,IF(ISNUMBER(INDEX(Import.PLE,$K55,FJ$16)),IF(INDEX(Import.PLE,$K55,FJ$16)&lt;=mediçao,DJ55,0),0),PLE!$AA$28*DJ55)</f>
        <v>0</v>
      </c>
    </row>
    <row r="56" spans="2:166" s="113" customFormat="1" ht="33.75" x14ac:dyDescent="0.25">
      <c r="B56" s="153">
        <f t="shared" ca="1" si="3"/>
        <v>39</v>
      </c>
      <c r="C56" s="108" t="str">
        <f t="shared" si="59"/>
        <v>Serviço</v>
      </c>
      <c r="D56" s="177" t="s">
        <v>239</v>
      </c>
      <c r="E56" s="178" t="s">
        <v>246</v>
      </c>
      <c r="F56" s="176" t="s">
        <v>183</v>
      </c>
      <c r="G56" s="214">
        <f t="shared" si="60"/>
        <v>12</v>
      </c>
      <c r="H56" s="215">
        <f t="shared" si="61"/>
        <v>204.76</v>
      </c>
      <c r="I56" s="216">
        <v>2457.12</v>
      </c>
      <c r="J56" s="111"/>
      <c r="K56" s="209">
        <f ca="1">DADOS!A43</f>
        <v>10</v>
      </c>
      <c r="L56" s="208" t="str">
        <f ca="1">activatedados.form2</f>
        <v>10-SINALIZAÇÃO VIÁRIA</v>
      </c>
      <c r="M56" s="112"/>
      <c r="N56" s="221"/>
      <c r="O56" s="221"/>
      <c r="P56" s="221"/>
      <c r="Q56" s="221">
        <v>12</v>
      </c>
      <c r="R56" s="221"/>
      <c r="S56" s="221"/>
      <c r="T56" s="221"/>
      <c r="U56" s="221"/>
      <c r="V56" s="221"/>
      <c r="W56" s="221"/>
      <c r="X56" s="221"/>
      <c r="Y56" s="221"/>
      <c r="Z56" s="221"/>
      <c r="AA56" s="221"/>
      <c r="AB56" s="221"/>
      <c r="AC56" s="221"/>
      <c r="AD56" s="221"/>
      <c r="AE56" s="221"/>
      <c r="AF56" s="221"/>
      <c r="AG56" s="221"/>
      <c r="AH56" s="221"/>
      <c r="AI56" s="221"/>
      <c r="AJ56" s="221"/>
      <c r="AK56" s="221"/>
      <c r="AL56" s="221"/>
      <c r="AM56" s="221"/>
      <c r="AN56" s="221"/>
      <c r="AO56" s="221"/>
      <c r="AP56" s="221"/>
      <c r="AQ56" s="221"/>
      <c r="AR56" s="221"/>
      <c r="AS56" s="221"/>
      <c r="AT56" s="221"/>
      <c r="AU56" s="221"/>
      <c r="AV56" s="221"/>
      <c r="AW56" s="221"/>
      <c r="AX56" s="221"/>
      <c r="AY56" s="221"/>
      <c r="AZ56" s="221"/>
      <c r="BA56" s="221"/>
      <c r="BB56" s="221"/>
      <c r="BC56" s="221"/>
      <c r="BD56" s="221"/>
      <c r="BE56" s="221"/>
      <c r="BF56" s="221"/>
      <c r="BG56" s="221"/>
      <c r="BH56" s="221"/>
      <c r="BI56" s="221"/>
      <c r="BJ56" s="221"/>
      <c r="BK56" s="221"/>
      <c r="BM56" s="154">
        <f t="shared" ca="1" si="62"/>
        <v>0</v>
      </c>
      <c r="BN56" s="154">
        <f t="shared" ca="1" si="63"/>
        <v>0</v>
      </c>
      <c r="BO56" s="154">
        <f t="shared" ca="1" si="64"/>
        <v>0</v>
      </c>
      <c r="BP56" s="154">
        <f t="shared" ca="1" si="65"/>
        <v>2457.12</v>
      </c>
      <c r="BQ56" s="154">
        <f t="shared" si="66"/>
        <v>0</v>
      </c>
      <c r="BR56" s="154">
        <f t="shared" si="67"/>
        <v>0</v>
      </c>
      <c r="BS56" s="154">
        <f t="shared" si="68"/>
        <v>0</v>
      </c>
      <c r="BT56" s="154">
        <f t="shared" si="69"/>
        <v>0</v>
      </c>
      <c r="BU56" s="154">
        <f t="shared" si="70"/>
        <v>0</v>
      </c>
      <c r="BV56" s="154">
        <f t="shared" si="71"/>
        <v>0</v>
      </c>
      <c r="BW56" s="154">
        <f t="shared" si="72"/>
        <v>0</v>
      </c>
      <c r="BX56" s="154">
        <f t="shared" si="73"/>
        <v>0</v>
      </c>
      <c r="BY56" s="154">
        <f t="shared" si="74"/>
        <v>0</v>
      </c>
      <c r="BZ56" s="154">
        <f t="shared" si="75"/>
        <v>0</v>
      </c>
      <c r="CA56" s="154">
        <f t="shared" si="76"/>
        <v>0</v>
      </c>
      <c r="CB56" s="154">
        <f t="shared" si="77"/>
        <v>0</v>
      </c>
      <c r="CC56" s="154">
        <f t="shared" si="78"/>
        <v>0</v>
      </c>
      <c r="CD56" s="154">
        <f t="shared" si="79"/>
        <v>0</v>
      </c>
      <c r="CE56" s="154">
        <f t="shared" si="80"/>
        <v>0</v>
      </c>
      <c r="CF56" s="154">
        <f t="shared" si="81"/>
        <v>0</v>
      </c>
      <c r="CG56" s="154">
        <f t="shared" si="82"/>
        <v>0</v>
      </c>
      <c r="CH56" s="154">
        <f t="shared" si="83"/>
        <v>0</v>
      </c>
      <c r="CI56" s="154">
        <f t="shared" si="84"/>
        <v>0</v>
      </c>
      <c r="CJ56" s="154">
        <f t="shared" si="85"/>
        <v>0</v>
      </c>
      <c r="CK56" s="154">
        <f t="shared" si="86"/>
        <v>0</v>
      </c>
      <c r="CL56" s="154">
        <f t="shared" si="87"/>
        <v>0</v>
      </c>
      <c r="CM56" s="154">
        <f t="shared" si="88"/>
        <v>0</v>
      </c>
      <c r="CN56" s="154">
        <f t="shared" si="89"/>
        <v>0</v>
      </c>
      <c r="CO56" s="154">
        <f t="shared" si="90"/>
        <v>0</v>
      </c>
      <c r="CP56" s="154">
        <f t="shared" si="91"/>
        <v>0</v>
      </c>
      <c r="CQ56" s="154">
        <f t="shared" si="92"/>
        <v>0</v>
      </c>
      <c r="CR56" s="154">
        <f t="shared" si="93"/>
        <v>0</v>
      </c>
      <c r="CS56" s="154">
        <f t="shared" si="94"/>
        <v>0</v>
      </c>
      <c r="CT56" s="154">
        <f t="shared" si="95"/>
        <v>0</v>
      </c>
      <c r="CU56" s="154">
        <f t="shared" si="96"/>
        <v>0</v>
      </c>
      <c r="CV56" s="154">
        <f t="shared" si="97"/>
        <v>0</v>
      </c>
      <c r="CW56" s="154">
        <f t="shared" si="98"/>
        <v>0</v>
      </c>
      <c r="CX56" s="154">
        <f t="shared" si="99"/>
        <v>0</v>
      </c>
      <c r="CY56" s="154">
        <f t="shared" si="100"/>
        <v>0</v>
      </c>
      <c r="CZ56" s="154">
        <f t="shared" si="101"/>
        <v>0</v>
      </c>
      <c r="DA56" s="154">
        <f t="shared" si="102"/>
        <v>0</v>
      </c>
      <c r="DB56" s="154">
        <f t="shared" si="103"/>
        <v>0</v>
      </c>
      <c r="DC56" s="154">
        <f t="shared" si="104"/>
        <v>0</v>
      </c>
      <c r="DD56" s="154">
        <f t="shared" si="105"/>
        <v>0</v>
      </c>
      <c r="DE56" s="154">
        <f t="shared" si="106"/>
        <v>0</v>
      </c>
      <c r="DF56" s="154">
        <f t="shared" si="107"/>
        <v>0</v>
      </c>
      <c r="DG56" s="154">
        <f t="shared" si="108"/>
        <v>0</v>
      </c>
      <c r="DH56" s="154">
        <f t="shared" si="109"/>
        <v>0</v>
      </c>
      <c r="DI56" s="154">
        <f t="shared" si="110"/>
        <v>0</v>
      </c>
      <c r="DJ56" s="154">
        <f t="shared" si="111"/>
        <v>0</v>
      </c>
      <c r="DK56" s="162" t="str">
        <f t="shared" si="112"/>
        <v>10</v>
      </c>
      <c r="DL56" s="162">
        <f t="shared" ca="1" si="113"/>
        <v>0</v>
      </c>
      <c r="DM56" s="154">
        <f ca="1">IF($K56&lt;&gt;1,IF(ISNUMBER(INDEX(Import.PLE,$K56,DM$16)),IF(INDEX(Import.PLE,$K56,DM$16)&lt;=mediçao,BM56,0),0),PLE!$AA$28*BM56)</f>
        <v>0</v>
      </c>
      <c r="DN56" s="154">
        <f ca="1">IF($K56&lt;&gt;1,IF(ISNUMBER(INDEX(Import.PLE,$K56,DN$16)),IF(INDEX(Import.PLE,$K56,DN$16)&lt;=mediçao,BN56,0),0),PLE!$AA$28*BN56)</f>
        <v>0</v>
      </c>
      <c r="DO56" s="154">
        <f ca="1">IF($K56&lt;&gt;1,IF(ISNUMBER(INDEX(Import.PLE,$K56,DO$16)),IF(INDEX(Import.PLE,$K56,DO$16)&lt;=mediçao,BO56,0),0),PLE!$AA$28*BO56)</f>
        <v>0</v>
      </c>
      <c r="DP56" s="154">
        <f ca="1">IF($K56&lt;&gt;1,IF(ISNUMBER(INDEX(Import.PLE,$K56,DP$16)),IF(INDEX(Import.PLE,$K56,DP$16)&lt;=mediçao,BP56,0),0),PLE!$AA$28*BP56)</f>
        <v>0</v>
      </c>
      <c r="DQ56" s="154">
        <f ca="1">IF($K56&lt;&gt;1,IF(ISNUMBER(INDEX(Import.PLE,$K56,DQ$16)),IF(INDEX(Import.PLE,$K56,DQ$16)&lt;=mediçao,BQ56,0),0),PLE!$AA$28*BQ56)</f>
        <v>0</v>
      </c>
      <c r="DR56" s="154">
        <f ca="1">IF($K56&lt;&gt;1,IF(ISNUMBER(INDEX(Import.PLE,$K56,DR$16)),IF(INDEX(Import.PLE,$K56,DR$16)&lt;=mediçao,BR56,0),0),PLE!$AA$28*BR56)</f>
        <v>0</v>
      </c>
      <c r="DS56" s="154">
        <f ca="1">IF($K56&lt;&gt;1,IF(ISNUMBER(INDEX(Import.PLE,$K56,DS$16)),IF(INDEX(Import.PLE,$K56,DS$16)&lt;=mediçao,BS56,0),0),PLE!$AA$28*BS56)</f>
        <v>0</v>
      </c>
      <c r="DT56" s="154">
        <f ca="1">IF($K56&lt;&gt;1,IF(ISNUMBER(INDEX(Import.PLE,$K56,DT$16)),IF(INDEX(Import.PLE,$K56,DT$16)&lt;=mediçao,BT56,0),0),PLE!$AA$28*BT56)</f>
        <v>0</v>
      </c>
      <c r="DU56" s="154">
        <f ca="1">IF($K56&lt;&gt;1,IF(ISNUMBER(INDEX(Import.PLE,$K56,DU$16)),IF(INDEX(Import.PLE,$K56,DU$16)&lt;=mediçao,BU56,0),0),PLE!$AA$28*BU56)</f>
        <v>0</v>
      </c>
      <c r="DV56" s="154">
        <f ca="1">IF($K56&lt;&gt;1,IF(ISNUMBER(INDEX(Import.PLE,$K56,DV$16)),IF(INDEX(Import.PLE,$K56,DV$16)&lt;=mediçao,BV56,0),0),PLE!$AA$28*BV56)</f>
        <v>0</v>
      </c>
      <c r="DW56" s="154">
        <f ca="1">IF($K56&lt;&gt;1,IF(ISNUMBER(INDEX(Import.PLE,$K56,DW$16)),IF(INDEX(Import.PLE,$K56,DW$16)&lt;=mediçao,BW56,0),0),PLE!$AA$28*BW56)</f>
        <v>0</v>
      </c>
      <c r="DX56" s="154">
        <f ca="1">IF($K56&lt;&gt;1,IF(ISNUMBER(INDEX(Import.PLE,$K56,DX$16)),IF(INDEX(Import.PLE,$K56,DX$16)&lt;=mediçao,BX56,0),0),PLE!$AA$28*BX56)</f>
        <v>0</v>
      </c>
      <c r="DY56" s="154">
        <f ca="1">IF($K56&lt;&gt;1,IF(ISNUMBER(INDEX(Import.PLE,$K56,DY$16)),IF(INDEX(Import.PLE,$K56,DY$16)&lt;=mediçao,BY56,0),0),PLE!$AA$28*BY56)</f>
        <v>0</v>
      </c>
      <c r="DZ56" s="154">
        <f ca="1">IF($K56&lt;&gt;1,IF(ISNUMBER(INDEX(Import.PLE,$K56,DZ$16)),IF(INDEX(Import.PLE,$K56,DZ$16)&lt;=mediçao,BZ56,0),0),PLE!$AA$28*BZ56)</f>
        <v>0</v>
      </c>
      <c r="EA56" s="154">
        <f ca="1">IF($K56&lt;&gt;1,IF(ISNUMBER(INDEX(Import.PLE,$K56,EA$16)),IF(INDEX(Import.PLE,$K56,EA$16)&lt;=mediçao,CA56,0),0),PLE!$AA$28*CA56)</f>
        <v>0</v>
      </c>
      <c r="EB56" s="154">
        <f ca="1">IF($K56&lt;&gt;1,IF(ISNUMBER(INDEX(Import.PLE,$K56,EB$16)),IF(INDEX(Import.PLE,$K56,EB$16)&lt;=mediçao,CB56,0),0),PLE!$AA$28*CB56)</f>
        <v>0</v>
      </c>
      <c r="EC56" s="154">
        <f ca="1">IF($K56&lt;&gt;1,IF(ISNUMBER(INDEX(Import.PLE,$K56,EC$16)),IF(INDEX(Import.PLE,$K56,EC$16)&lt;=mediçao,CC56,0),0),PLE!$AA$28*CC56)</f>
        <v>0</v>
      </c>
      <c r="ED56" s="154">
        <f ca="1">IF($K56&lt;&gt;1,IF(ISNUMBER(INDEX(Import.PLE,$K56,ED$16)),IF(INDEX(Import.PLE,$K56,ED$16)&lt;=mediçao,CD56,0),0),PLE!$AA$28*CD56)</f>
        <v>0</v>
      </c>
      <c r="EE56" s="154">
        <f ca="1">IF($K56&lt;&gt;1,IF(ISNUMBER(INDEX(Import.PLE,$K56,EE$16)),IF(INDEX(Import.PLE,$K56,EE$16)&lt;=mediçao,CE56,0),0),PLE!$AA$28*CE56)</f>
        <v>0</v>
      </c>
      <c r="EF56" s="154">
        <f ca="1">IF($K56&lt;&gt;1,IF(ISNUMBER(INDEX(Import.PLE,$K56,EF$16)),IF(INDEX(Import.PLE,$K56,EF$16)&lt;=mediçao,CF56,0),0),PLE!$AA$28*CF56)</f>
        <v>0</v>
      </c>
      <c r="EG56" s="154">
        <f ca="1">IF($K56&lt;&gt;1,IF(ISNUMBER(INDEX(Import.PLE,$K56,EG$16)),IF(INDEX(Import.PLE,$K56,EG$16)&lt;=mediçao,CG56,0),0),PLE!$AA$28*CG56)</f>
        <v>0</v>
      </c>
      <c r="EH56" s="154">
        <f ca="1">IF($K56&lt;&gt;1,IF(ISNUMBER(INDEX(Import.PLE,$K56,EH$16)),IF(INDEX(Import.PLE,$K56,EH$16)&lt;=mediçao,CH56,0),0),PLE!$AA$28*CH56)</f>
        <v>0</v>
      </c>
      <c r="EI56" s="154">
        <f ca="1">IF($K56&lt;&gt;1,IF(ISNUMBER(INDEX(Import.PLE,$K56,EI$16)),IF(INDEX(Import.PLE,$K56,EI$16)&lt;=mediçao,CI56,0),0),PLE!$AA$28*CI56)</f>
        <v>0</v>
      </c>
      <c r="EJ56" s="154">
        <f ca="1">IF($K56&lt;&gt;1,IF(ISNUMBER(INDEX(Import.PLE,$K56,EJ$16)),IF(INDEX(Import.PLE,$K56,EJ$16)&lt;=mediçao,CJ56,0),0),PLE!$AA$28*CJ56)</f>
        <v>0</v>
      </c>
      <c r="EK56" s="154">
        <f ca="1">IF($K56&lt;&gt;1,IF(ISNUMBER(INDEX(Import.PLE,$K56,EK$16)),IF(INDEX(Import.PLE,$K56,EK$16)&lt;=mediçao,CK56,0),0),PLE!$AA$28*CK56)</f>
        <v>0</v>
      </c>
      <c r="EL56" s="154">
        <f ca="1">IF($K56&lt;&gt;1,IF(ISNUMBER(INDEX(Import.PLE,$K56,EL$16)),IF(INDEX(Import.PLE,$K56,EL$16)&lt;=mediçao,CL56,0),0),PLE!$AA$28*CL56)</f>
        <v>0</v>
      </c>
      <c r="EM56" s="154">
        <f ca="1">IF($K56&lt;&gt;1,IF(ISNUMBER(INDEX(Import.PLE,$K56,EM$16)),IF(INDEX(Import.PLE,$K56,EM$16)&lt;=mediçao,CM56,0),0),PLE!$AA$28*CM56)</f>
        <v>0</v>
      </c>
      <c r="EN56" s="154">
        <f ca="1">IF($K56&lt;&gt;1,IF(ISNUMBER(INDEX(Import.PLE,$K56,EN$16)),IF(INDEX(Import.PLE,$K56,EN$16)&lt;=mediçao,CN56,0),0),PLE!$AA$28*CN56)</f>
        <v>0</v>
      </c>
      <c r="EO56" s="154">
        <f ca="1">IF($K56&lt;&gt;1,IF(ISNUMBER(INDEX(Import.PLE,$K56,EO$16)),IF(INDEX(Import.PLE,$K56,EO$16)&lt;=mediçao,CO56,0),0),PLE!$AA$28*CO56)</f>
        <v>0</v>
      </c>
      <c r="EP56" s="154">
        <f ca="1">IF($K56&lt;&gt;1,IF(ISNUMBER(INDEX(Import.PLE,$K56,EP$16)),IF(INDEX(Import.PLE,$K56,EP$16)&lt;=mediçao,CP56,0),0),PLE!$AA$28*CP56)</f>
        <v>0</v>
      </c>
      <c r="EQ56" s="154">
        <f ca="1">IF($K56&lt;&gt;1,IF(ISNUMBER(INDEX(Import.PLE,$K56,EQ$16)),IF(INDEX(Import.PLE,$K56,EQ$16)&lt;=mediçao,CQ56,0),0),PLE!$AA$28*CQ56)</f>
        <v>0</v>
      </c>
      <c r="ER56" s="154">
        <f ca="1">IF($K56&lt;&gt;1,IF(ISNUMBER(INDEX(Import.PLE,$K56,ER$16)),IF(INDEX(Import.PLE,$K56,ER$16)&lt;=mediçao,CR56,0),0),PLE!$AA$28*CR56)</f>
        <v>0</v>
      </c>
      <c r="ES56" s="154">
        <f ca="1">IF($K56&lt;&gt;1,IF(ISNUMBER(INDEX(Import.PLE,$K56,ES$16)),IF(INDEX(Import.PLE,$K56,ES$16)&lt;=mediçao,CS56,0),0),PLE!$AA$28*CS56)</f>
        <v>0</v>
      </c>
      <c r="ET56" s="154">
        <f ca="1">IF($K56&lt;&gt;1,IF(ISNUMBER(INDEX(Import.PLE,$K56,ET$16)),IF(INDEX(Import.PLE,$K56,ET$16)&lt;=mediçao,CT56,0),0),PLE!$AA$28*CT56)</f>
        <v>0</v>
      </c>
      <c r="EU56" s="154">
        <f ca="1">IF($K56&lt;&gt;1,IF(ISNUMBER(INDEX(Import.PLE,$K56,EU$16)),IF(INDEX(Import.PLE,$K56,EU$16)&lt;=mediçao,CU56,0),0),PLE!$AA$28*CU56)</f>
        <v>0</v>
      </c>
      <c r="EV56" s="154">
        <f ca="1">IF($K56&lt;&gt;1,IF(ISNUMBER(INDEX(Import.PLE,$K56,EV$16)),IF(INDEX(Import.PLE,$K56,EV$16)&lt;=mediçao,CV56,0),0),PLE!$AA$28*CV56)</f>
        <v>0</v>
      </c>
      <c r="EW56" s="154">
        <f ca="1">IF($K56&lt;&gt;1,IF(ISNUMBER(INDEX(Import.PLE,$K56,EW$16)),IF(INDEX(Import.PLE,$K56,EW$16)&lt;=mediçao,CW56,0),0),PLE!$AA$28*CW56)</f>
        <v>0</v>
      </c>
      <c r="EX56" s="154">
        <f ca="1">IF($K56&lt;&gt;1,IF(ISNUMBER(INDEX(Import.PLE,$K56,EX$16)),IF(INDEX(Import.PLE,$K56,EX$16)&lt;=mediçao,CX56,0),0),PLE!$AA$28*CX56)</f>
        <v>0</v>
      </c>
      <c r="EY56" s="154">
        <f ca="1">IF($K56&lt;&gt;1,IF(ISNUMBER(INDEX(Import.PLE,$K56,EY$16)),IF(INDEX(Import.PLE,$K56,EY$16)&lt;=mediçao,CY56,0),0),PLE!$AA$28*CY56)</f>
        <v>0</v>
      </c>
      <c r="EZ56" s="154">
        <f ca="1">IF($K56&lt;&gt;1,IF(ISNUMBER(INDEX(Import.PLE,$K56,EZ$16)),IF(INDEX(Import.PLE,$K56,EZ$16)&lt;=mediçao,CZ56,0),0),PLE!$AA$28*CZ56)</f>
        <v>0</v>
      </c>
      <c r="FA56" s="154">
        <f ca="1">IF($K56&lt;&gt;1,IF(ISNUMBER(INDEX(Import.PLE,$K56,FA$16)),IF(INDEX(Import.PLE,$K56,FA$16)&lt;=mediçao,DA56,0),0),PLE!$AA$28*DA56)</f>
        <v>0</v>
      </c>
      <c r="FB56" s="154">
        <f ca="1">IF($K56&lt;&gt;1,IF(ISNUMBER(INDEX(Import.PLE,$K56,FB$16)),IF(INDEX(Import.PLE,$K56,FB$16)&lt;=mediçao,DB56,0),0),PLE!$AA$28*DB56)</f>
        <v>0</v>
      </c>
      <c r="FC56" s="154">
        <f ca="1">IF($K56&lt;&gt;1,IF(ISNUMBER(INDEX(Import.PLE,$K56,FC$16)),IF(INDEX(Import.PLE,$K56,FC$16)&lt;=mediçao,DC56,0),0),PLE!$AA$28*DC56)</f>
        <v>0</v>
      </c>
      <c r="FD56" s="154">
        <f ca="1">IF($K56&lt;&gt;1,IF(ISNUMBER(INDEX(Import.PLE,$K56,FD$16)),IF(INDEX(Import.PLE,$K56,FD$16)&lt;=mediçao,DD56,0),0),PLE!$AA$28*DD56)</f>
        <v>0</v>
      </c>
      <c r="FE56" s="154">
        <f ca="1">IF($K56&lt;&gt;1,IF(ISNUMBER(INDEX(Import.PLE,$K56,FE$16)),IF(INDEX(Import.PLE,$K56,FE$16)&lt;=mediçao,DE56,0),0),PLE!$AA$28*DE56)</f>
        <v>0</v>
      </c>
      <c r="FF56" s="154">
        <f ca="1">IF($K56&lt;&gt;1,IF(ISNUMBER(INDEX(Import.PLE,$K56,FF$16)),IF(INDEX(Import.PLE,$K56,FF$16)&lt;=mediçao,DF56,0),0),PLE!$AA$28*DF56)</f>
        <v>0</v>
      </c>
      <c r="FG56" s="154">
        <f ca="1">IF($K56&lt;&gt;1,IF(ISNUMBER(INDEX(Import.PLE,$K56,FG$16)),IF(INDEX(Import.PLE,$K56,FG$16)&lt;=mediçao,DG56,0),0),PLE!$AA$28*DG56)</f>
        <v>0</v>
      </c>
      <c r="FH56" s="154">
        <f ca="1">IF($K56&lt;&gt;1,IF(ISNUMBER(INDEX(Import.PLE,$K56,FH$16)),IF(INDEX(Import.PLE,$K56,FH$16)&lt;=mediçao,DH56,0),0),PLE!$AA$28*DH56)</f>
        <v>0</v>
      </c>
      <c r="FI56" s="154">
        <f ca="1">IF($K56&lt;&gt;1,IF(ISNUMBER(INDEX(Import.PLE,$K56,FI$16)),IF(INDEX(Import.PLE,$K56,FI$16)&lt;=mediçao,DI56,0),0),PLE!$AA$28*DI56)</f>
        <v>0</v>
      </c>
      <c r="FJ56" s="154">
        <f ca="1">IF($K56&lt;&gt;1,IF(ISNUMBER(INDEX(Import.PLE,$K56,FJ$16)),IF(INDEX(Import.PLE,$K56,FJ$16)&lt;=mediçao,DJ56,0),0),PLE!$AA$28*DJ56)</f>
        <v>0</v>
      </c>
    </row>
    <row r="57" spans="2:166" s="113" customFormat="1" ht="33.75" x14ac:dyDescent="0.25">
      <c r="B57" s="153">
        <f t="shared" ca="1" si="3"/>
        <v>40</v>
      </c>
      <c r="C57" s="108" t="str">
        <f t="shared" si="59"/>
        <v>Serviço</v>
      </c>
      <c r="D57" s="177" t="s">
        <v>240</v>
      </c>
      <c r="E57" s="178" t="s">
        <v>247</v>
      </c>
      <c r="F57" s="176" t="s">
        <v>183</v>
      </c>
      <c r="G57" s="214">
        <f t="shared" si="60"/>
        <v>12</v>
      </c>
      <c r="H57" s="215">
        <f t="shared" si="61"/>
        <v>270.88</v>
      </c>
      <c r="I57" s="216">
        <v>3250.56</v>
      </c>
      <c r="J57" s="111"/>
      <c r="K57" s="209">
        <f ca="1">DADOS!A43</f>
        <v>10</v>
      </c>
      <c r="L57" s="208" t="str">
        <f ca="1">activatedados.form2</f>
        <v>10-SINALIZAÇÃO VIÁRIA</v>
      </c>
      <c r="M57" s="112"/>
      <c r="N57" s="221"/>
      <c r="O57" s="221"/>
      <c r="P57" s="221"/>
      <c r="Q57" s="221">
        <v>12</v>
      </c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M57" s="154">
        <f t="shared" ca="1" si="62"/>
        <v>0</v>
      </c>
      <c r="BN57" s="154">
        <f t="shared" ca="1" si="63"/>
        <v>0</v>
      </c>
      <c r="BO57" s="154">
        <f t="shared" ca="1" si="64"/>
        <v>0</v>
      </c>
      <c r="BP57" s="154">
        <f t="shared" ca="1" si="65"/>
        <v>3250.56</v>
      </c>
      <c r="BQ57" s="154">
        <f t="shared" si="66"/>
        <v>0</v>
      </c>
      <c r="BR57" s="154">
        <f t="shared" si="67"/>
        <v>0</v>
      </c>
      <c r="BS57" s="154">
        <f t="shared" si="68"/>
        <v>0</v>
      </c>
      <c r="BT57" s="154">
        <f t="shared" si="69"/>
        <v>0</v>
      </c>
      <c r="BU57" s="154">
        <f t="shared" si="70"/>
        <v>0</v>
      </c>
      <c r="BV57" s="154">
        <f t="shared" si="71"/>
        <v>0</v>
      </c>
      <c r="BW57" s="154">
        <f t="shared" si="72"/>
        <v>0</v>
      </c>
      <c r="BX57" s="154">
        <f t="shared" si="73"/>
        <v>0</v>
      </c>
      <c r="BY57" s="154">
        <f t="shared" si="74"/>
        <v>0</v>
      </c>
      <c r="BZ57" s="154">
        <f t="shared" si="75"/>
        <v>0</v>
      </c>
      <c r="CA57" s="154">
        <f t="shared" si="76"/>
        <v>0</v>
      </c>
      <c r="CB57" s="154">
        <f t="shared" si="77"/>
        <v>0</v>
      </c>
      <c r="CC57" s="154">
        <f t="shared" si="78"/>
        <v>0</v>
      </c>
      <c r="CD57" s="154">
        <f t="shared" si="79"/>
        <v>0</v>
      </c>
      <c r="CE57" s="154">
        <f t="shared" si="80"/>
        <v>0</v>
      </c>
      <c r="CF57" s="154">
        <f t="shared" si="81"/>
        <v>0</v>
      </c>
      <c r="CG57" s="154">
        <f t="shared" si="82"/>
        <v>0</v>
      </c>
      <c r="CH57" s="154">
        <f t="shared" si="83"/>
        <v>0</v>
      </c>
      <c r="CI57" s="154">
        <f t="shared" si="84"/>
        <v>0</v>
      </c>
      <c r="CJ57" s="154">
        <f t="shared" si="85"/>
        <v>0</v>
      </c>
      <c r="CK57" s="154">
        <f t="shared" si="86"/>
        <v>0</v>
      </c>
      <c r="CL57" s="154">
        <f t="shared" si="87"/>
        <v>0</v>
      </c>
      <c r="CM57" s="154">
        <f t="shared" si="88"/>
        <v>0</v>
      </c>
      <c r="CN57" s="154">
        <f t="shared" si="89"/>
        <v>0</v>
      </c>
      <c r="CO57" s="154">
        <f t="shared" si="90"/>
        <v>0</v>
      </c>
      <c r="CP57" s="154">
        <f t="shared" si="91"/>
        <v>0</v>
      </c>
      <c r="CQ57" s="154">
        <f t="shared" si="92"/>
        <v>0</v>
      </c>
      <c r="CR57" s="154">
        <f t="shared" si="93"/>
        <v>0</v>
      </c>
      <c r="CS57" s="154">
        <f t="shared" si="94"/>
        <v>0</v>
      </c>
      <c r="CT57" s="154">
        <f t="shared" si="95"/>
        <v>0</v>
      </c>
      <c r="CU57" s="154">
        <f t="shared" si="96"/>
        <v>0</v>
      </c>
      <c r="CV57" s="154">
        <f t="shared" si="97"/>
        <v>0</v>
      </c>
      <c r="CW57" s="154">
        <f t="shared" si="98"/>
        <v>0</v>
      </c>
      <c r="CX57" s="154">
        <f t="shared" si="99"/>
        <v>0</v>
      </c>
      <c r="CY57" s="154">
        <f t="shared" si="100"/>
        <v>0</v>
      </c>
      <c r="CZ57" s="154">
        <f t="shared" si="101"/>
        <v>0</v>
      </c>
      <c r="DA57" s="154">
        <f t="shared" si="102"/>
        <v>0</v>
      </c>
      <c r="DB57" s="154">
        <f t="shared" si="103"/>
        <v>0</v>
      </c>
      <c r="DC57" s="154">
        <f t="shared" si="104"/>
        <v>0</v>
      </c>
      <c r="DD57" s="154">
        <f t="shared" si="105"/>
        <v>0</v>
      </c>
      <c r="DE57" s="154">
        <f t="shared" si="106"/>
        <v>0</v>
      </c>
      <c r="DF57" s="154">
        <f t="shared" si="107"/>
        <v>0</v>
      </c>
      <c r="DG57" s="154">
        <f t="shared" si="108"/>
        <v>0</v>
      </c>
      <c r="DH57" s="154">
        <f t="shared" si="109"/>
        <v>0</v>
      </c>
      <c r="DI57" s="154">
        <f t="shared" si="110"/>
        <v>0</v>
      </c>
      <c r="DJ57" s="154">
        <f t="shared" si="111"/>
        <v>0</v>
      </c>
      <c r="DK57" s="162" t="str">
        <f t="shared" si="112"/>
        <v>10</v>
      </c>
      <c r="DL57" s="162">
        <f t="shared" ca="1" si="113"/>
        <v>0</v>
      </c>
      <c r="DM57" s="154">
        <f ca="1">IF($K57&lt;&gt;1,IF(ISNUMBER(INDEX(Import.PLE,$K57,DM$16)),IF(INDEX(Import.PLE,$K57,DM$16)&lt;=mediçao,BM57,0),0),PLE!$AA$28*BM57)</f>
        <v>0</v>
      </c>
      <c r="DN57" s="154">
        <f ca="1">IF($K57&lt;&gt;1,IF(ISNUMBER(INDEX(Import.PLE,$K57,DN$16)),IF(INDEX(Import.PLE,$K57,DN$16)&lt;=mediçao,BN57,0),0),PLE!$AA$28*BN57)</f>
        <v>0</v>
      </c>
      <c r="DO57" s="154">
        <f ca="1">IF($K57&lt;&gt;1,IF(ISNUMBER(INDEX(Import.PLE,$K57,DO$16)),IF(INDEX(Import.PLE,$K57,DO$16)&lt;=mediçao,BO57,0),0),PLE!$AA$28*BO57)</f>
        <v>0</v>
      </c>
      <c r="DP57" s="154">
        <f ca="1">IF($K57&lt;&gt;1,IF(ISNUMBER(INDEX(Import.PLE,$K57,DP$16)),IF(INDEX(Import.PLE,$K57,DP$16)&lt;=mediçao,BP57,0),0),PLE!$AA$28*BP57)</f>
        <v>0</v>
      </c>
      <c r="DQ57" s="154">
        <f ca="1">IF($K57&lt;&gt;1,IF(ISNUMBER(INDEX(Import.PLE,$K57,DQ$16)),IF(INDEX(Import.PLE,$K57,DQ$16)&lt;=mediçao,BQ57,0),0),PLE!$AA$28*BQ57)</f>
        <v>0</v>
      </c>
      <c r="DR57" s="154">
        <f ca="1">IF($K57&lt;&gt;1,IF(ISNUMBER(INDEX(Import.PLE,$K57,DR$16)),IF(INDEX(Import.PLE,$K57,DR$16)&lt;=mediçao,BR57,0),0),PLE!$AA$28*BR57)</f>
        <v>0</v>
      </c>
      <c r="DS57" s="154">
        <f ca="1">IF($K57&lt;&gt;1,IF(ISNUMBER(INDEX(Import.PLE,$K57,DS$16)),IF(INDEX(Import.PLE,$K57,DS$16)&lt;=mediçao,BS57,0),0),PLE!$AA$28*BS57)</f>
        <v>0</v>
      </c>
      <c r="DT57" s="154">
        <f ca="1">IF($K57&lt;&gt;1,IF(ISNUMBER(INDEX(Import.PLE,$K57,DT$16)),IF(INDEX(Import.PLE,$K57,DT$16)&lt;=mediçao,BT57,0),0),PLE!$AA$28*BT57)</f>
        <v>0</v>
      </c>
      <c r="DU57" s="154">
        <f ca="1">IF($K57&lt;&gt;1,IF(ISNUMBER(INDEX(Import.PLE,$K57,DU$16)),IF(INDEX(Import.PLE,$K57,DU$16)&lt;=mediçao,BU57,0),0),PLE!$AA$28*BU57)</f>
        <v>0</v>
      </c>
      <c r="DV57" s="154">
        <f ca="1">IF($K57&lt;&gt;1,IF(ISNUMBER(INDEX(Import.PLE,$K57,DV$16)),IF(INDEX(Import.PLE,$K57,DV$16)&lt;=mediçao,BV57,0),0),PLE!$AA$28*BV57)</f>
        <v>0</v>
      </c>
      <c r="DW57" s="154">
        <f ca="1">IF($K57&lt;&gt;1,IF(ISNUMBER(INDEX(Import.PLE,$K57,DW$16)),IF(INDEX(Import.PLE,$K57,DW$16)&lt;=mediçao,BW57,0),0),PLE!$AA$28*BW57)</f>
        <v>0</v>
      </c>
      <c r="DX57" s="154">
        <f ca="1">IF($K57&lt;&gt;1,IF(ISNUMBER(INDEX(Import.PLE,$K57,DX$16)),IF(INDEX(Import.PLE,$K57,DX$16)&lt;=mediçao,BX57,0),0),PLE!$AA$28*BX57)</f>
        <v>0</v>
      </c>
      <c r="DY57" s="154">
        <f ca="1">IF($K57&lt;&gt;1,IF(ISNUMBER(INDEX(Import.PLE,$K57,DY$16)),IF(INDEX(Import.PLE,$K57,DY$16)&lt;=mediçao,BY57,0),0),PLE!$AA$28*BY57)</f>
        <v>0</v>
      </c>
      <c r="DZ57" s="154">
        <f ca="1">IF($K57&lt;&gt;1,IF(ISNUMBER(INDEX(Import.PLE,$K57,DZ$16)),IF(INDEX(Import.PLE,$K57,DZ$16)&lt;=mediçao,BZ57,0),0),PLE!$AA$28*BZ57)</f>
        <v>0</v>
      </c>
      <c r="EA57" s="154">
        <f ca="1">IF($K57&lt;&gt;1,IF(ISNUMBER(INDEX(Import.PLE,$K57,EA$16)),IF(INDEX(Import.PLE,$K57,EA$16)&lt;=mediçao,CA57,0),0),PLE!$AA$28*CA57)</f>
        <v>0</v>
      </c>
      <c r="EB57" s="154">
        <f ca="1">IF($K57&lt;&gt;1,IF(ISNUMBER(INDEX(Import.PLE,$K57,EB$16)),IF(INDEX(Import.PLE,$K57,EB$16)&lt;=mediçao,CB57,0),0),PLE!$AA$28*CB57)</f>
        <v>0</v>
      </c>
      <c r="EC57" s="154">
        <f ca="1">IF($K57&lt;&gt;1,IF(ISNUMBER(INDEX(Import.PLE,$K57,EC$16)),IF(INDEX(Import.PLE,$K57,EC$16)&lt;=mediçao,CC57,0),0),PLE!$AA$28*CC57)</f>
        <v>0</v>
      </c>
      <c r="ED57" s="154">
        <f ca="1">IF($K57&lt;&gt;1,IF(ISNUMBER(INDEX(Import.PLE,$K57,ED$16)),IF(INDEX(Import.PLE,$K57,ED$16)&lt;=mediçao,CD57,0),0),PLE!$AA$28*CD57)</f>
        <v>0</v>
      </c>
      <c r="EE57" s="154">
        <f ca="1">IF($K57&lt;&gt;1,IF(ISNUMBER(INDEX(Import.PLE,$K57,EE$16)),IF(INDEX(Import.PLE,$K57,EE$16)&lt;=mediçao,CE57,0),0),PLE!$AA$28*CE57)</f>
        <v>0</v>
      </c>
      <c r="EF57" s="154">
        <f ca="1">IF($K57&lt;&gt;1,IF(ISNUMBER(INDEX(Import.PLE,$K57,EF$16)),IF(INDEX(Import.PLE,$K57,EF$16)&lt;=mediçao,CF57,0),0),PLE!$AA$28*CF57)</f>
        <v>0</v>
      </c>
      <c r="EG57" s="154">
        <f ca="1">IF($K57&lt;&gt;1,IF(ISNUMBER(INDEX(Import.PLE,$K57,EG$16)),IF(INDEX(Import.PLE,$K57,EG$16)&lt;=mediçao,CG57,0),0),PLE!$AA$28*CG57)</f>
        <v>0</v>
      </c>
      <c r="EH57" s="154">
        <f ca="1">IF($K57&lt;&gt;1,IF(ISNUMBER(INDEX(Import.PLE,$K57,EH$16)),IF(INDEX(Import.PLE,$K57,EH$16)&lt;=mediçao,CH57,0),0),PLE!$AA$28*CH57)</f>
        <v>0</v>
      </c>
      <c r="EI57" s="154">
        <f ca="1">IF($K57&lt;&gt;1,IF(ISNUMBER(INDEX(Import.PLE,$K57,EI$16)),IF(INDEX(Import.PLE,$K57,EI$16)&lt;=mediçao,CI57,0),0),PLE!$AA$28*CI57)</f>
        <v>0</v>
      </c>
      <c r="EJ57" s="154">
        <f ca="1">IF($K57&lt;&gt;1,IF(ISNUMBER(INDEX(Import.PLE,$K57,EJ$16)),IF(INDEX(Import.PLE,$K57,EJ$16)&lt;=mediçao,CJ57,0),0),PLE!$AA$28*CJ57)</f>
        <v>0</v>
      </c>
      <c r="EK57" s="154">
        <f ca="1">IF($K57&lt;&gt;1,IF(ISNUMBER(INDEX(Import.PLE,$K57,EK$16)),IF(INDEX(Import.PLE,$K57,EK$16)&lt;=mediçao,CK57,0),0),PLE!$AA$28*CK57)</f>
        <v>0</v>
      </c>
      <c r="EL57" s="154">
        <f ca="1">IF($K57&lt;&gt;1,IF(ISNUMBER(INDEX(Import.PLE,$K57,EL$16)),IF(INDEX(Import.PLE,$K57,EL$16)&lt;=mediçao,CL57,0),0),PLE!$AA$28*CL57)</f>
        <v>0</v>
      </c>
      <c r="EM57" s="154">
        <f ca="1">IF($K57&lt;&gt;1,IF(ISNUMBER(INDEX(Import.PLE,$K57,EM$16)),IF(INDEX(Import.PLE,$K57,EM$16)&lt;=mediçao,CM57,0),0),PLE!$AA$28*CM57)</f>
        <v>0</v>
      </c>
      <c r="EN57" s="154">
        <f ca="1">IF($K57&lt;&gt;1,IF(ISNUMBER(INDEX(Import.PLE,$K57,EN$16)),IF(INDEX(Import.PLE,$K57,EN$16)&lt;=mediçao,CN57,0),0),PLE!$AA$28*CN57)</f>
        <v>0</v>
      </c>
      <c r="EO57" s="154">
        <f ca="1">IF($K57&lt;&gt;1,IF(ISNUMBER(INDEX(Import.PLE,$K57,EO$16)),IF(INDEX(Import.PLE,$K57,EO$16)&lt;=mediçao,CO57,0),0),PLE!$AA$28*CO57)</f>
        <v>0</v>
      </c>
      <c r="EP57" s="154">
        <f ca="1">IF($K57&lt;&gt;1,IF(ISNUMBER(INDEX(Import.PLE,$K57,EP$16)),IF(INDEX(Import.PLE,$K57,EP$16)&lt;=mediçao,CP57,0),0),PLE!$AA$28*CP57)</f>
        <v>0</v>
      </c>
      <c r="EQ57" s="154">
        <f ca="1">IF($K57&lt;&gt;1,IF(ISNUMBER(INDEX(Import.PLE,$K57,EQ$16)),IF(INDEX(Import.PLE,$K57,EQ$16)&lt;=mediçao,CQ57,0),0),PLE!$AA$28*CQ57)</f>
        <v>0</v>
      </c>
      <c r="ER57" s="154">
        <f ca="1">IF($K57&lt;&gt;1,IF(ISNUMBER(INDEX(Import.PLE,$K57,ER$16)),IF(INDEX(Import.PLE,$K57,ER$16)&lt;=mediçao,CR57,0),0),PLE!$AA$28*CR57)</f>
        <v>0</v>
      </c>
      <c r="ES57" s="154">
        <f ca="1">IF($K57&lt;&gt;1,IF(ISNUMBER(INDEX(Import.PLE,$K57,ES$16)),IF(INDEX(Import.PLE,$K57,ES$16)&lt;=mediçao,CS57,0),0),PLE!$AA$28*CS57)</f>
        <v>0</v>
      </c>
      <c r="ET57" s="154">
        <f ca="1">IF($K57&lt;&gt;1,IF(ISNUMBER(INDEX(Import.PLE,$K57,ET$16)),IF(INDEX(Import.PLE,$K57,ET$16)&lt;=mediçao,CT57,0),0),PLE!$AA$28*CT57)</f>
        <v>0</v>
      </c>
      <c r="EU57" s="154">
        <f ca="1">IF($K57&lt;&gt;1,IF(ISNUMBER(INDEX(Import.PLE,$K57,EU$16)),IF(INDEX(Import.PLE,$K57,EU$16)&lt;=mediçao,CU57,0),0),PLE!$AA$28*CU57)</f>
        <v>0</v>
      </c>
      <c r="EV57" s="154">
        <f ca="1">IF($K57&lt;&gt;1,IF(ISNUMBER(INDEX(Import.PLE,$K57,EV$16)),IF(INDEX(Import.PLE,$K57,EV$16)&lt;=mediçao,CV57,0),0),PLE!$AA$28*CV57)</f>
        <v>0</v>
      </c>
      <c r="EW57" s="154">
        <f ca="1">IF($K57&lt;&gt;1,IF(ISNUMBER(INDEX(Import.PLE,$K57,EW$16)),IF(INDEX(Import.PLE,$K57,EW$16)&lt;=mediçao,CW57,0),0),PLE!$AA$28*CW57)</f>
        <v>0</v>
      </c>
      <c r="EX57" s="154">
        <f ca="1">IF($K57&lt;&gt;1,IF(ISNUMBER(INDEX(Import.PLE,$K57,EX$16)),IF(INDEX(Import.PLE,$K57,EX$16)&lt;=mediçao,CX57,0),0),PLE!$AA$28*CX57)</f>
        <v>0</v>
      </c>
      <c r="EY57" s="154">
        <f ca="1">IF($K57&lt;&gt;1,IF(ISNUMBER(INDEX(Import.PLE,$K57,EY$16)),IF(INDEX(Import.PLE,$K57,EY$16)&lt;=mediçao,CY57,0),0),PLE!$AA$28*CY57)</f>
        <v>0</v>
      </c>
      <c r="EZ57" s="154">
        <f ca="1">IF($K57&lt;&gt;1,IF(ISNUMBER(INDEX(Import.PLE,$K57,EZ$16)),IF(INDEX(Import.PLE,$K57,EZ$16)&lt;=mediçao,CZ57,0),0),PLE!$AA$28*CZ57)</f>
        <v>0</v>
      </c>
      <c r="FA57" s="154">
        <f ca="1">IF($K57&lt;&gt;1,IF(ISNUMBER(INDEX(Import.PLE,$K57,FA$16)),IF(INDEX(Import.PLE,$K57,FA$16)&lt;=mediçao,DA57,0),0),PLE!$AA$28*DA57)</f>
        <v>0</v>
      </c>
      <c r="FB57" s="154">
        <f ca="1">IF($K57&lt;&gt;1,IF(ISNUMBER(INDEX(Import.PLE,$K57,FB$16)),IF(INDEX(Import.PLE,$K57,FB$16)&lt;=mediçao,DB57,0),0),PLE!$AA$28*DB57)</f>
        <v>0</v>
      </c>
      <c r="FC57" s="154">
        <f ca="1">IF($K57&lt;&gt;1,IF(ISNUMBER(INDEX(Import.PLE,$K57,FC$16)),IF(INDEX(Import.PLE,$K57,FC$16)&lt;=mediçao,DC57,0),0),PLE!$AA$28*DC57)</f>
        <v>0</v>
      </c>
      <c r="FD57" s="154">
        <f ca="1">IF($K57&lt;&gt;1,IF(ISNUMBER(INDEX(Import.PLE,$K57,FD$16)),IF(INDEX(Import.PLE,$K57,FD$16)&lt;=mediçao,DD57,0),0),PLE!$AA$28*DD57)</f>
        <v>0</v>
      </c>
      <c r="FE57" s="154">
        <f ca="1">IF($K57&lt;&gt;1,IF(ISNUMBER(INDEX(Import.PLE,$K57,FE$16)),IF(INDEX(Import.PLE,$K57,FE$16)&lt;=mediçao,DE57,0),0),PLE!$AA$28*DE57)</f>
        <v>0</v>
      </c>
      <c r="FF57" s="154">
        <f ca="1">IF($K57&lt;&gt;1,IF(ISNUMBER(INDEX(Import.PLE,$K57,FF$16)),IF(INDEX(Import.PLE,$K57,FF$16)&lt;=mediçao,DF57,0),0),PLE!$AA$28*DF57)</f>
        <v>0</v>
      </c>
      <c r="FG57" s="154">
        <f ca="1">IF($K57&lt;&gt;1,IF(ISNUMBER(INDEX(Import.PLE,$K57,FG$16)),IF(INDEX(Import.PLE,$K57,FG$16)&lt;=mediçao,DG57,0),0),PLE!$AA$28*DG57)</f>
        <v>0</v>
      </c>
      <c r="FH57" s="154">
        <f ca="1">IF($K57&lt;&gt;1,IF(ISNUMBER(INDEX(Import.PLE,$K57,FH$16)),IF(INDEX(Import.PLE,$K57,FH$16)&lt;=mediçao,DH57,0),0),PLE!$AA$28*DH57)</f>
        <v>0</v>
      </c>
      <c r="FI57" s="154">
        <f ca="1">IF($K57&lt;&gt;1,IF(ISNUMBER(INDEX(Import.PLE,$K57,FI$16)),IF(INDEX(Import.PLE,$K57,FI$16)&lt;=mediçao,DI57,0),0),PLE!$AA$28*DI57)</f>
        <v>0</v>
      </c>
      <c r="FJ57" s="154">
        <f ca="1">IF($K57&lt;&gt;1,IF(ISNUMBER(INDEX(Import.PLE,$K57,FJ$16)),IF(INDEX(Import.PLE,$K57,FJ$16)&lt;=mediçao,DJ57,0),0),PLE!$AA$28*DJ57)</f>
        <v>0</v>
      </c>
    </row>
    <row r="58" spans="2:166" s="113" customFormat="1" ht="33.75" x14ac:dyDescent="0.25">
      <c r="B58" s="153">
        <f t="shared" ca="1" si="3"/>
        <v>41</v>
      </c>
      <c r="C58" s="108" t="str">
        <f t="shared" si="59"/>
        <v>Serviço</v>
      </c>
      <c r="D58" s="177" t="s">
        <v>241</v>
      </c>
      <c r="E58" s="178" t="s">
        <v>248</v>
      </c>
      <c r="F58" s="176" t="s">
        <v>183</v>
      </c>
      <c r="G58" s="214">
        <f t="shared" si="60"/>
        <v>16</v>
      </c>
      <c r="H58" s="215">
        <f t="shared" si="61"/>
        <v>197.11</v>
      </c>
      <c r="I58" s="216">
        <v>3153.76</v>
      </c>
      <c r="J58" s="111"/>
      <c r="K58" s="209">
        <f ca="1">DADOS!A43</f>
        <v>10</v>
      </c>
      <c r="L58" s="208" t="str">
        <f ca="1">activatedados.form2</f>
        <v>10-SINALIZAÇÃO VIÁRIA</v>
      </c>
      <c r="M58" s="112"/>
      <c r="N58" s="221"/>
      <c r="O58" s="221"/>
      <c r="P58" s="221"/>
      <c r="Q58" s="221">
        <v>16</v>
      </c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  <c r="AC58" s="221"/>
      <c r="AD58" s="221"/>
      <c r="AE58" s="221"/>
      <c r="AF58" s="221"/>
      <c r="AG58" s="221"/>
      <c r="AH58" s="221"/>
      <c r="AI58" s="221"/>
      <c r="AJ58" s="221"/>
      <c r="AK58" s="221"/>
      <c r="AL58" s="221"/>
      <c r="AM58" s="221"/>
      <c r="AN58" s="221"/>
      <c r="AO58" s="221"/>
      <c r="AP58" s="221"/>
      <c r="AQ58" s="221"/>
      <c r="AR58" s="221"/>
      <c r="AS58" s="221"/>
      <c r="AT58" s="221"/>
      <c r="AU58" s="221"/>
      <c r="AV58" s="221"/>
      <c r="AW58" s="221"/>
      <c r="AX58" s="221"/>
      <c r="AY58" s="221"/>
      <c r="AZ58" s="221"/>
      <c r="BA58" s="221"/>
      <c r="BB58" s="221"/>
      <c r="BC58" s="221"/>
      <c r="BD58" s="221"/>
      <c r="BE58" s="221"/>
      <c r="BF58" s="221"/>
      <c r="BG58" s="221"/>
      <c r="BH58" s="221"/>
      <c r="BI58" s="221"/>
      <c r="BJ58" s="221"/>
      <c r="BK58" s="221"/>
      <c r="BM58" s="154">
        <f t="shared" ca="1" si="62"/>
        <v>0</v>
      </c>
      <c r="BN58" s="154">
        <f t="shared" ca="1" si="63"/>
        <v>0</v>
      </c>
      <c r="BO58" s="154">
        <f t="shared" ca="1" si="64"/>
        <v>0</v>
      </c>
      <c r="BP58" s="154">
        <f t="shared" ca="1" si="65"/>
        <v>3153.76</v>
      </c>
      <c r="BQ58" s="154">
        <f t="shared" si="66"/>
        <v>0</v>
      </c>
      <c r="BR58" s="154">
        <f t="shared" si="67"/>
        <v>0</v>
      </c>
      <c r="BS58" s="154">
        <f t="shared" si="68"/>
        <v>0</v>
      </c>
      <c r="BT58" s="154">
        <f t="shared" si="69"/>
        <v>0</v>
      </c>
      <c r="BU58" s="154">
        <f t="shared" si="70"/>
        <v>0</v>
      </c>
      <c r="BV58" s="154">
        <f t="shared" si="71"/>
        <v>0</v>
      </c>
      <c r="BW58" s="154">
        <f t="shared" si="72"/>
        <v>0</v>
      </c>
      <c r="BX58" s="154">
        <f t="shared" si="73"/>
        <v>0</v>
      </c>
      <c r="BY58" s="154">
        <f t="shared" si="74"/>
        <v>0</v>
      </c>
      <c r="BZ58" s="154">
        <f t="shared" si="75"/>
        <v>0</v>
      </c>
      <c r="CA58" s="154">
        <f t="shared" si="76"/>
        <v>0</v>
      </c>
      <c r="CB58" s="154">
        <f t="shared" si="77"/>
        <v>0</v>
      </c>
      <c r="CC58" s="154">
        <f t="shared" si="78"/>
        <v>0</v>
      </c>
      <c r="CD58" s="154">
        <f t="shared" si="79"/>
        <v>0</v>
      </c>
      <c r="CE58" s="154">
        <f t="shared" si="80"/>
        <v>0</v>
      </c>
      <c r="CF58" s="154">
        <f t="shared" si="81"/>
        <v>0</v>
      </c>
      <c r="CG58" s="154">
        <f t="shared" si="82"/>
        <v>0</v>
      </c>
      <c r="CH58" s="154">
        <f t="shared" si="83"/>
        <v>0</v>
      </c>
      <c r="CI58" s="154">
        <f t="shared" si="84"/>
        <v>0</v>
      </c>
      <c r="CJ58" s="154">
        <f t="shared" si="85"/>
        <v>0</v>
      </c>
      <c r="CK58" s="154">
        <f t="shared" si="86"/>
        <v>0</v>
      </c>
      <c r="CL58" s="154">
        <f t="shared" si="87"/>
        <v>0</v>
      </c>
      <c r="CM58" s="154">
        <f t="shared" si="88"/>
        <v>0</v>
      </c>
      <c r="CN58" s="154">
        <f t="shared" si="89"/>
        <v>0</v>
      </c>
      <c r="CO58" s="154">
        <f t="shared" si="90"/>
        <v>0</v>
      </c>
      <c r="CP58" s="154">
        <f t="shared" si="91"/>
        <v>0</v>
      </c>
      <c r="CQ58" s="154">
        <f t="shared" si="92"/>
        <v>0</v>
      </c>
      <c r="CR58" s="154">
        <f t="shared" si="93"/>
        <v>0</v>
      </c>
      <c r="CS58" s="154">
        <f t="shared" si="94"/>
        <v>0</v>
      </c>
      <c r="CT58" s="154">
        <f t="shared" si="95"/>
        <v>0</v>
      </c>
      <c r="CU58" s="154">
        <f t="shared" si="96"/>
        <v>0</v>
      </c>
      <c r="CV58" s="154">
        <f t="shared" si="97"/>
        <v>0</v>
      </c>
      <c r="CW58" s="154">
        <f t="shared" si="98"/>
        <v>0</v>
      </c>
      <c r="CX58" s="154">
        <f t="shared" si="99"/>
        <v>0</v>
      </c>
      <c r="CY58" s="154">
        <f t="shared" si="100"/>
        <v>0</v>
      </c>
      <c r="CZ58" s="154">
        <f t="shared" si="101"/>
        <v>0</v>
      </c>
      <c r="DA58" s="154">
        <f t="shared" si="102"/>
        <v>0</v>
      </c>
      <c r="DB58" s="154">
        <f t="shared" si="103"/>
        <v>0</v>
      </c>
      <c r="DC58" s="154">
        <f t="shared" si="104"/>
        <v>0</v>
      </c>
      <c r="DD58" s="154">
        <f t="shared" si="105"/>
        <v>0</v>
      </c>
      <c r="DE58" s="154">
        <f t="shared" si="106"/>
        <v>0</v>
      </c>
      <c r="DF58" s="154">
        <f t="shared" si="107"/>
        <v>0</v>
      </c>
      <c r="DG58" s="154">
        <f t="shared" si="108"/>
        <v>0</v>
      </c>
      <c r="DH58" s="154">
        <f t="shared" si="109"/>
        <v>0</v>
      </c>
      <c r="DI58" s="154">
        <f t="shared" si="110"/>
        <v>0</v>
      </c>
      <c r="DJ58" s="154">
        <f t="shared" si="111"/>
        <v>0</v>
      </c>
      <c r="DK58" s="162" t="str">
        <f t="shared" si="112"/>
        <v>10</v>
      </c>
      <c r="DL58" s="162">
        <f t="shared" ca="1" si="113"/>
        <v>0</v>
      </c>
      <c r="DM58" s="154">
        <f ca="1">IF($K58&lt;&gt;1,IF(ISNUMBER(INDEX(Import.PLE,$K58,DM$16)),IF(INDEX(Import.PLE,$K58,DM$16)&lt;=mediçao,BM58,0),0),PLE!$AA$28*BM58)</f>
        <v>0</v>
      </c>
      <c r="DN58" s="154">
        <f ca="1">IF($K58&lt;&gt;1,IF(ISNUMBER(INDEX(Import.PLE,$K58,DN$16)),IF(INDEX(Import.PLE,$K58,DN$16)&lt;=mediçao,BN58,0),0),PLE!$AA$28*BN58)</f>
        <v>0</v>
      </c>
      <c r="DO58" s="154">
        <f ca="1">IF($K58&lt;&gt;1,IF(ISNUMBER(INDEX(Import.PLE,$K58,DO$16)),IF(INDEX(Import.PLE,$K58,DO$16)&lt;=mediçao,BO58,0),0),PLE!$AA$28*BO58)</f>
        <v>0</v>
      </c>
      <c r="DP58" s="154">
        <f ca="1">IF($K58&lt;&gt;1,IF(ISNUMBER(INDEX(Import.PLE,$K58,DP$16)),IF(INDEX(Import.PLE,$K58,DP$16)&lt;=mediçao,BP58,0),0),PLE!$AA$28*BP58)</f>
        <v>0</v>
      </c>
      <c r="DQ58" s="154">
        <f ca="1">IF($K58&lt;&gt;1,IF(ISNUMBER(INDEX(Import.PLE,$K58,DQ$16)),IF(INDEX(Import.PLE,$K58,DQ$16)&lt;=mediçao,BQ58,0),0),PLE!$AA$28*BQ58)</f>
        <v>0</v>
      </c>
      <c r="DR58" s="154">
        <f ca="1">IF($K58&lt;&gt;1,IF(ISNUMBER(INDEX(Import.PLE,$K58,DR$16)),IF(INDEX(Import.PLE,$K58,DR$16)&lt;=mediçao,BR58,0),0),PLE!$AA$28*BR58)</f>
        <v>0</v>
      </c>
      <c r="DS58" s="154">
        <f ca="1">IF($K58&lt;&gt;1,IF(ISNUMBER(INDEX(Import.PLE,$K58,DS$16)),IF(INDEX(Import.PLE,$K58,DS$16)&lt;=mediçao,BS58,0),0),PLE!$AA$28*BS58)</f>
        <v>0</v>
      </c>
      <c r="DT58" s="154">
        <f ca="1">IF($K58&lt;&gt;1,IF(ISNUMBER(INDEX(Import.PLE,$K58,DT$16)),IF(INDEX(Import.PLE,$K58,DT$16)&lt;=mediçao,BT58,0),0),PLE!$AA$28*BT58)</f>
        <v>0</v>
      </c>
      <c r="DU58" s="154">
        <f ca="1">IF($K58&lt;&gt;1,IF(ISNUMBER(INDEX(Import.PLE,$K58,DU$16)),IF(INDEX(Import.PLE,$K58,DU$16)&lt;=mediçao,BU58,0),0),PLE!$AA$28*BU58)</f>
        <v>0</v>
      </c>
      <c r="DV58" s="154">
        <f ca="1">IF($K58&lt;&gt;1,IF(ISNUMBER(INDEX(Import.PLE,$K58,DV$16)),IF(INDEX(Import.PLE,$K58,DV$16)&lt;=mediçao,BV58,0),0),PLE!$AA$28*BV58)</f>
        <v>0</v>
      </c>
      <c r="DW58" s="154">
        <f ca="1">IF($K58&lt;&gt;1,IF(ISNUMBER(INDEX(Import.PLE,$K58,DW$16)),IF(INDEX(Import.PLE,$K58,DW$16)&lt;=mediçao,BW58,0),0),PLE!$AA$28*BW58)</f>
        <v>0</v>
      </c>
      <c r="DX58" s="154">
        <f ca="1">IF($K58&lt;&gt;1,IF(ISNUMBER(INDEX(Import.PLE,$K58,DX$16)),IF(INDEX(Import.PLE,$K58,DX$16)&lt;=mediçao,BX58,0),0),PLE!$AA$28*BX58)</f>
        <v>0</v>
      </c>
      <c r="DY58" s="154">
        <f ca="1">IF($K58&lt;&gt;1,IF(ISNUMBER(INDEX(Import.PLE,$K58,DY$16)),IF(INDEX(Import.PLE,$K58,DY$16)&lt;=mediçao,BY58,0),0),PLE!$AA$28*BY58)</f>
        <v>0</v>
      </c>
      <c r="DZ58" s="154">
        <f ca="1">IF($K58&lt;&gt;1,IF(ISNUMBER(INDEX(Import.PLE,$K58,DZ$16)),IF(INDEX(Import.PLE,$K58,DZ$16)&lt;=mediçao,BZ58,0),0),PLE!$AA$28*BZ58)</f>
        <v>0</v>
      </c>
      <c r="EA58" s="154">
        <f ca="1">IF($K58&lt;&gt;1,IF(ISNUMBER(INDEX(Import.PLE,$K58,EA$16)),IF(INDEX(Import.PLE,$K58,EA$16)&lt;=mediçao,CA58,0),0),PLE!$AA$28*CA58)</f>
        <v>0</v>
      </c>
      <c r="EB58" s="154">
        <f ca="1">IF($K58&lt;&gt;1,IF(ISNUMBER(INDEX(Import.PLE,$K58,EB$16)),IF(INDEX(Import.PLE,$K58,EB$16)&lt;=mediçao,CB58,0),0),PLE!$AA$28*CB58)</f>
        <v>0</v>
      </c>
      <c r="EC58" s="154">
        <f ca="1">IF($K58&lt;&gt;1,IF(ISNUMBER(INDEX(Import.PLE,$K58,EC$16)),IF(INDEX(Import.PLE,$K58,EC$16)&lt;=mediçao,CC58,0),0),PLE!$AA$28*CC58)</f>
        <v>0</v>
      </c>
      <c r="ED58" s="154">
        <f ca="1">IF($K58&lt;&gt;1,IF(ISNUMBER(INDEX(Import.PLE,$K58,ED$16)),IF(INDEX(Import.PLE,$K58,ED$16)&lt;=mediçao,CD58,0),0),PLE!$AA$28*CD58)</f>
        <v>0</v>
      </c>
      <c r="EE58" s="154">
        <f ca="1">IF($K58&lt;&gt;1,IF(ISNUMBER(INDEX(Import.PLE,$K58,EE$16)),IF(INDEX(Import.PLE,$K58,EE$16)&lt;=mediçao,CE58,0),0),PLE!$AA$28*CE58)</f>
        <v>0</v>
      </c>
      <c r="EF58" s="154">
        <f ca="1">IF($K58&lt;&gt;1,IF(ISNUMBER(INDEX(Import.PLE,$K58,EF$16)),IF(INDEX(Import.PLE,$K58,EF$16)&lt;=mediçao,CF58,0),0),PLE!$AA$28*CF58)</f>
        <v>0</v>
      </c>
      <c r="EG58" s="154">
        <f ca="1">IF($K58&lt;&gt;1,IF(ISNUMBER(INDEX(Import.PLE,$K58,EG$16)),IF(INDEX(Import.PLE,$K58,EG$16)&lt;=mediçao,CG58,0),0),PLE!$AA$28*CG58)</f>
        <v>0</v>
      </c>
      <c r="EH58" s="154">
        <f ca="1">IF($K58&lt;&gt;1,IF(ISNUMBER(INDEX(Import.PLE,$K58,EH$16)),IF(INDEX(Import.PLE,$K58,EH$16)&lt;=mediçao,CH58,0),0),PLE!$AA$28*CH58)</f>
        <v>0</v>
      </c>
      <c r="EI58" s="154">
        <f ca="1">IF($K58&lt;&gt;1,IF(ISNUMBER(INDEX(Import.PLE,$K58,EI$16)),IF(INDEX(Import.PLE,$K58,EI$16)&lt;=mediçao,CI58,0),0),PLE!$AA$28*CI58)</f>
        <v>0</v>
      </c>
      <c r="EJ58" s="154">
        <f ca="1">IF($K58&lt;&gt;1,IF(ISNUMBER(INDEX(Import.PLE,$K58,EJ$16)),IF(INDEX(Import.PLE,$K58,EJ$16)&lt;=mediçao,CJ58,0),0),PLE!$AA$28*CJ58)</f>
        <v>0</v>
      </c>
      <c r="EK58" s="154">
        <f ca="1">IF($K58&lt;&gt;1,IF(ISNUMBER(INDEX(Import.PLE,$K58,EK$16)),IF(INDEX(Import.PLE,$K58,EK$16)&lt;=mediçao,CK58,0),0),PLE!$AA$28*CK58)</f>
        <v>0</v>
      </c>
      <c r="EL58" s="154">
        <f ca="1">IF($K58&lt;&gt;1,IF(ISNUMBER(INDEX(Import.PLE,$K58,EL$16)),IF(INDEX(Import.PLE,$K58,EL$16)&lt;=mediçao,CL58,0),0),PLE!$AA$28*CL58)</f>
        <v>0</v>
      </c>
      <c r="EM58" s="154">
        <f ca="1">IF($K58&lt;&gt;1,IF(ISNUMBER(INDEX(Import.PLE,$K58,EM$16)),IF(INDEX(Import.PLE,$K58,EM$16)&lt;=mediçao,CM58,0),0),PLE!$AA$28*CM58)</f>
        <v>0</v>
      </c>
      <c r="EN58" s="154">
        <f ca="1">IF($K58&lt;&gt;1,IF(ISNUMBER(INDEX(Import.PLE,$K58,EN$16)),IF(INDEX(Import.PLE,$K58,EN$16)&lt;=mediçao,CN58,0),0),PLE!$AA$28*CN58)</f>
        <v>0</v>
      </c>
      <c r="EO58" s="154">
        <f ca="1">IF($K58&lt;&gt;1,IF(ISNUMBER(INDEX(Import.PLE,$K58,EO$16)),IF(INDEX(Import.PLE,$K58,EO$16)&lt;=mediçao,CO58,0),0),PLE!$AA$28*CO58)</f>
        <v>0</v>
      </c>
      <c r="EP58" s="154">
        <f ca="1">IF($K58&lt;&gt;1,IF(ISNUMBER(INDEX(Import.PLE,$K58,EP$16)),IF(INDEX(Import.PLE,$K58,EP$16)&lt;=mediçao,CP58,0),0),PLE!$AA$28*CP58)</f>
        <v>0</v>
      </c>
      <c r="EQ58" s="154">
        <f ca="1">IF($K58&lt;&gt;1,IF(ISNUMBER(INDEX(Import.PLE,$K58,EQ$16)),IF(INDEX(Import.PLE,$K58,EQ$16)&lt;=mediçao,CQ58,0),0),PLE!$AA$28*CQ58)</f>
        <v>0</v>
      </c>
      <c r="ER58" s="154">
        <f ca="1">IF($K58&lt;&gt;1,IF(ISNUMBER(INDEX(Import.PLE,$K58,ER$16)),IF(INDEX(Import.PLE,$K58,ER$16)&lt;=mediçao,CR58,0),0),PLE!$AA$28*CR58)</f>
        <v>0</v>
      </c>
      <c r="ES58" s="154">
        <f ca="1">IF($K58&lt;&gt;1,IF(ISNUMBER(INDEX(Import.PLE,$K58,ES$16)),IF(INDEX(Import.PLE,$K58,ES$16)&lt;=mediçao,CS58,0),0),PLE!$AA$28*CS58)</f>
        <v>0</v>
      </c>
      <c r="ET58" s="154">
        <f ca="1">IF($K58&lt;&gt;1,IF(ISNUMBER(INDEX(Import.PLE,$K58,ET$16)),IF(INDEX(Import.PLE,$K58,ET$16)&lt;=mediçao,CT58,0),0),PLE!$AA$28*CT58)</f>
        <v>0</v>
      </c>
      <c r="EU58" s="154">
        <f ca="1">IF($K58&lt;&gt;1,IF(ISNUMBER(INDEX(Import.PLE,$K58,EU$16)),IF(INDEX(Import.PLE,$K58,EU$16)&lt;=mediçao,CU58,0),0),PLE!$AA$28*CU58)</f>
        <v>0</v>
      </c>
      <c r="EV58" s="154">
        <f ca="1">IF($K58&lt;&gt;1,IF(ISNUMBER(INDEX(Import.PLE,$K58,EV$16)),IF(INDEX(Import.PLE,$K58,EV$16)&lt;=mediçao,CV58,0),0),PLE!$AA$28*CV58)</f>
        <v>0</v>
      </c>
      <c r="EW58" s="154">
        <f ca="1">IF($K58&lt;&gt;1,IF(ISNUMBER(INDEX(Import.PLE,$K58,EW$16)),IF(INDEX(Import.PLE,$K58,EW$16)&lt;=mediçao,CW58,0),0),PLE!$AA$28*CW58)</f>
        <v>0</v>
      </c>
      <c r="EX58" s="154">
        <f ca="1">IF($K58&lt;&gt;1,IF(ISNUMBER(INDEX(Import.PLE,$K58,EX$16)),IF(INDEX(Import.PLE,$K58,EX$16)&lt;=mediçao,CX58,0),0),PLE!$AA$28*CX58)</f>
        <v>0</v>
      </c>
      <c r="EY58" s="154">
        <f ca="1">IF($K58&lt;&gt;1,IF(ISNUMBER(INDEX(Import.PLE,$K58,EY$16)),IF(INDEX(Import.PLE,$K58,EY$16)&lt;=mediçao,CY58,0),0),PLE!$AA$28*CY58)</f>
        <v>0</v>
      </c>
      <c r="EZ58" s="154">
        <f ca="1">IF($K58&lt;&gt;1,IF(ISNUMBER(INDEX(Import.PLE,$K58,EZ$16)),IF(INDEX(Import.PLE,$K58,EZ$16)&lt;=mediçao,CZ58,0),0),PLE!$AA$28*CZ58)</f>
        <v>0</v>
      </c>
      <c r="FA58" s="154">
        <f ca="1">IF($K58&lt;&gt;1,IF(ISNUMBER(INDEX(Import.PLE,$K58,FA$16)),IF(INDEX(Import.PLE,$K58,FA$16)&lt;=mediçao,DA58,0),0),PLE!$AA$28*DA58)</f>
        <v>0</v>
      </c>
      <c r="FB58" s="154">
        <f ca="1">IF($K58&lt;&gt;1,IF(ISNUMBER(INDEX(Import.PLE,$K58,FB$16)),IF(INDEX(Import.PLE,$K58,FB$16)&lt;=mediçao,DB58,0),0),PLE!$AA$28*DB58)</f>
        <v>0</v>
      </c>
      <c r="FC58" s="154">
        <f ca="1">IF($K58&lt;&gt;1,IF(ISNUMBER(INDEX(Import.PLE,$K58,FC$16)),IF(INDEX(Import.PLE,$K58,FC$16)&lt;=mediçao,DC58,0),0),PLE!$AA$28*DC58)</f>
        <v>0</v>
      </c>
      <c r="FD58" s="154">
        <f ca="1">IF($K58&lt;&gt;1,IF(ISNUMBER(INDEX(Import.PLE,$K58,FD$16)),IF(INDEX(Import.PLE,$K58,FD$16)&lt;=mediçao,DD58,0),0),PLE!$AA$28*DD58)</f>
        <v>0</v>
      </c>
      <c r="FE58" s="154">
        <f ca="1">IF($K58&lt;&gt;1,IF(ISNUMBER(INDEX(Import.PLE,$K58,FE$16)),IF(INDEX(Import.PLE,$K58,FE$16)&lt;=mediçao,DE58,0),0),PLE!$AA$28*DE58)</f>
        <v>0</v>
      </c>
      <c r="FF58" s="154">
        <f ca="1">IF($K58&lt;&gt;1,IF(ISNUMBER(INDEX(Import.PLE,$K58,FF$16)),IF(INDEX(Import.PLE,$K58,FF$16)&lt;=mediçao,DF58,0),0),PLE!$AA$28*DF58)</f>
        <v>0</v>
      </c>
      <c r="FG58" s="154">
        <f ca="1">IF($K58&lt;&gt;1,IF(ISNUMBER(INDEX(Import.PLE,$K58,FG$16)),IF(INDEX(Import.PLE,$K58,FG$16)&lt;=mediçao,DG58,0),0),PLE!$AA$28*DG58)</f>
        <v>0</v>
      </c>
      <c r="FH58" s="154">
        <f ca="1">IF($K58&lt;&gt;1,IF(ISNUMBER(INDEX(Import.PLE,$K58,FH$16)),IF(INDEX(Import.PLE,$K58,FH$16)&lt;=mediçao,DH58,0),0),PLE!$AA$28*DH58)</f>
        <v>0</v>
      </c>
      <c r="FI58" s="154">
        <f ca="1">IF($K58&lt;&gt;1,IF(ISNUMBER(INDEX(Import.PLE,$K58,FI$16)),IF(INDEX(Import.PLE,$K58,FI$16)&lt;=mediçao,DI58,0),0),PLE!$AA$28*DI58)</f>
        <v>0</v>
      </c>
      <c r="FJ58" s="154">
        <f ca="1">IF($K58&lt;&gt;1,IF(ISNUMBER(INDEX(Import.PLE,$K58,FJ$16)),IF(INDEX(Import.PLE,$K58,FJ$16)&lt;=mediçao,DJ58,0),0),PLE!$AA$28*DJ58)</f>
        <v>0</v>
      </c>
    </row>
    <row r="59" spans="2:166" s="113" customFormat="1" ht="33.75" x14ac:dyDescent="0.25">
      <c r="B59" s="153">
        <f t="shared" ca="1" si="3"/>
        <v>42</v>
      </c>
      <c r="C59" s="108" t="str">
        <f t="shared" si="59"/>
        <v>Serviço</v>
      </c>
      <c r="D59" s="210" t="s">
        <v>242</v>
      </c>
      <c r="E59" s="178" t="s">
        <v>249</v>
      </c>
      <c r="F59" s="176" t="s">
        <v>183</v>
      </c>
      <c r="G59" s="214">
        <f t="shared" si="60"/>
        <v>16</v>
      </c>
      <c r="H59" s="215">
        <f t="shared" si="61"/>
        <v>252.5</v>
      </c>
      <c r="I59" s="216">
        <v>4040</v>
      </c>
      <c r="J59" s="111"/>
      <c r="K59" s="209">
        <f ca="1">DADOS!A43</f>
        <v>10</v>
      </c>
      <c r="L59" s="208" t="str">
        <f ca="1">activatedados.form2</f>
        <v>10-SINALIZAÇÃO VIÁRIA</v>
      </c>
      <c r="M59" s="112"/>
      <c r="N59" s="221"/>
      <c r="O59" s="221"/>
      <c r="P59" s="221"/>
      <c r="Q59" s="221">
        <v>16</v>
      </c>
      <c r="R59" s="221"/>
      <c r="S59" s="221"/>
      <c r="T59" s="221"/>
      <c r="U59" s="221"/>
      <c r="V59" s="221"/>
      <c r="W59" s="221"/>
      <c r="X59" s="221"/>
      <c r="Y59" s="221"/>
      <c r="Z59" s="221"/>
      <c r="AA59" s="221"/>
      <c r="AB59" s="221"/>
      <c r="AC59" s="221"/>
      <c r="AD59" s="221"/>
      <c r="AE59" s="221"/>
      <c r="AF59" s="221"/>
      <c r="AG59" s="221"/>
      <c r="AH59" s="221"/>
      <c r="AI59" s="221"/>
      <c r="AJ59" s="221"/>
      <c r="AK59" s="221"/>
      <c r="AL59" s="221"/>
      <c r="AM59" s="221"/>
      <c r="AN59" s="221"/>
      <c r="AO59" s="221"/>
      <c r="AP59" s="221"/>
      <c r="AQ59" s="221"/>
      <c r="AR59" s="221"/>
      <c r="AS59" s="221"/>
      <c r="AT59" s="221"/>
      <c r="AU59" s="221"/>
      <c r="AV59" s="221"/>
      <c r="AW59" s="221"/>
      <c r="AX59" s="221"/>
      <c r="AY59" s="221"/>
      <c r="AZ59" s="221"/>
      <c r="BA59" s="221"/>
      <c r="BB59" s="221"/>
      <c r="BC59" s="221"/>
      <c r="BD59" s="221"/>
      <c r="BE59" s="221"/>
      <c r="BF59" s="221"/>
      <c r="BG59" s="221"/>
      <c r="BH59" s="221"/>
      <c r="BI59" s="221"/>
      <c r="BJ59" s="221"/>
      <c r="BK59" s="221"/>
      <c r="BM59" s="154">
        <f t="shared" ca="1" si="62"/>
        <v>0</v>
      </c>
      <c r="BN59" s="154">
        <f t="shared" ca="1" si="63"/>
        <v>0</v>
      </c>
      <c r="BO59" s="154">
        <f t="shared" ca="1" si="64"/>
        <v>0</v>
      </c>
      <c r="BP59" s="154">
        <f t="shared" ca="1" si="65"/>
        <v>4040</v>
      </c>
      <c r="BQ59" s="154">
        <f t="shared" si="66"/>
        <v>0</v>
      </c>
      <c r="BR59" s="154">
        <f t="shared" si="67"/>
        <v>0</v>
      </c>
      <c r="BS59" s="154">
        <f t="shared" si="68"/>
        <v>0</v>
      </c>
      <c r="BT59" s="154">
        <f t="shared" si="69"/>
        <v>0</v>
      </c>
      <c r="BU59" s="154">
        <f t="shared" si="70"/>
        <v>0</v>
      </c>
      <c r="BV59" s="154">
        <f t="shared" si="71"/>
        <v>0</v>
      </c>
      <c r="BW59" s="154">
        <f t="shared" si="72"/>
        <v>0</v>
      </c>
      <c r="BX59" s="154">
        <f t="shared" si="73"/>
        <v>0</v>
      </c>
      <c r="BY59" s="154">
        <f t="shared" si="74"/>
        <v>0</v>
      </c>
      <c r="BZ59" s="154">
        <f t="shared" si="75"/>
        <v>0</v>
      </c>
      <c r="CA59" s="154">
        <f t="shared" si="76"/>
        <v>0</v>
      </c>
      <c r="CB59" s="154">
        <f t="shared" si="77"/>
        <v>0</v>
      </c>
      <c r="CC59" s="154">
        <f t="shared" si="78"/>
        <v>0</v>
      </c>
      <c r="CD59" s="154">
        <f t="shared" si="79"/>
        <v>0</v>
      </c>
      <c r="CE59" s="154">
        <f t="shared" si="80"/>
        <v>0</v>
      </c>
      <c r="CF59" s="154">
        <f t="shared" si="81"/>
        <v>0</v>
      </c>
      <c r="CG59" s="154">
        <f t="shared" si="82"/>
        <v>0</v>
      </c>
      <c r="CH59" s="154">
        <f t="shared" si="83"/>
        <v>0</v>
      </c>
      <c r="CI59" s="154">
        <f t="shared" si="84"/>
        <v>0</v>
      </c>
      <c r="CJ59" s="154">
        <f t="shared" si="85"/>
        <v>0</v>
      </c>
      <c r="CK59" s="154">
        <f t="shared" si="86"/>
        <v>0</v>
      </c>
      <c r="CL59" s="154">
        <f t="shared" si="87"/>
        <v>0</v>
      </c>
      <c r="CM59" s="154">
        <f t="shared" si="88"/>
        <v>0</v>
      </c>
      <c r="CN59" s="154">
        <f t="shared" si="89"/>
        <v>0</v>
      </c>
      <c r="CO59" s="154">
        <f t="shared" si="90"/>
        <v>0</v>
      </c>
      <c r="CP59" s="154">
        <f t="shared" si="91"/>
        <v>0</v>
      </c>
      <c r="CQ59" s="154">
        <f t="shared" si="92"/>
        <v>0</v>
      </c>
      <c r="CR59" s="154">
        <f t="shared" si="93"/>
        <v>0</v>
      </c>
      <c r="CS59" s="154">
        <f t="shared" si="94"/>
        <v>0</v>
      </c>
      <c r="CT59" s="154">
        <f t="shared" si="95"/>
        <v>0</v>
      </c>
      <c r="CU59" s="154">
        <f t="shared" si="96"/>
        <v>0</v>
      </c>
      <c r="CV59" s="154">
        <f t="shared" si="97"/>
        <v>0</v>
      </c>
      <c r="CW59" s="154">
        <f t="shared" si="98"/>
        <v>0</v>
      </c>
      <c r="CX59" s="154">
        <f t="shared" si="99"/>
        <v>0</v>
      </c>
      <c r="CY59" s="154">
        <f t="shared" si="100"/>
        <v>0</v>
      </c>
      <c r="CZ59" s="154">
        <f t="shared" si="101"/>
        <v>0</v>
      </c>
      <c r="DA59" s="154">
        <f t="shared" si="102"/>
        <v>0</v>
      </c>
      <c r="DB59" s="154">
        <f t="shared" si="103"/>
        <v>0</v>
      </c>
      <c r="DC59" s="154">
        <f t="shared" si="104"/>
        <v>0</v>
      </c>
      <c r="DD59" s="154">
        <f t="shared" si="105"/>
        <v>0</v>
      </c>
      <c r="DE59" s="154">
        <f t="shared" si="106"/>
        <v>0</v>
      </c>
      <c r="DF59" s="154">
        <f t="shared" si="107"/>
        <v>0</v>
      </c>
      <c r="DG59" s="154">
        <f t="shared" si="108"/>
        <v>0</v>
      </c>
      <c r="DH59" s="154">
        <f t="shared" si="109"/>
        <v>0</v>
      </c>
      <c r="DI59" s="154">
        <f t="shared" si="110"/>
        <v>0</v>
      </c>
      <c r="DJ59" s="154">
        <f t="shared" si="111"/>
        <v>0</v>
      </c>
      <c r="DK59" s="162" t="str">
        <f t="shared" si="112"/>
        <v>10</v>
      </c>
      <c r="DL59" s="162">
        <f t="shared" ca="1" si="113"/>
        <v>0</v>
      </c>
      <c r="DM59" s="154">
        <f ca="1">IF($K59&lt;&gt;1,IF(ISNUMBER(INDEX(Import.PLE,$K59,DM$16)),IF(INDEX(Import.PLE,$K59,DM$16)&lt;=mediçao,BM59,0),0),PLE!$AA$28*BM59)</f>
        <v>0</v>
      </c>
      <c r="DN59" s="154">
        <f ca="1">IF($K59&lt;&gt;1,IF(ISNUMBER(INDEX(Import.PLE,$K59,DN$16)),IF(INDEX(Import.PLE,$K59,DN$16)&lt;=mediçao,BN59,0),0),PLE!$AA$28*BN59)</f>
        <v>0</v>
      </c>
      <c r="DO59" s="154">
        <f ca="1">IF($K59&lt;&gt;1,IF(ISNUMBER(INDEX(Import.PLE,$K59,DO$16)),IF(INDEX(Import.PLE,$K59,DO$16)&lt;=mediçao,BO59,0),0),PLE!$AA$28*BO59)</f>
        <v>0</v>
      </c>
      <c r="DP59" s="154">
        <f ca="1">IF($K59&lt;&gt;1,IF(ISNUMBER(INDEX(Import.PLE,$K59,DP$16)),IF(INDEX(Import.PLE,$K59,DP$16)&lt;=mediçao,BP59,0),0),PLE!$AA$28*BP59)</f>
        <v>0</v>
      </c>
      <c r="DQ59" s="154">
        <f ca="1">IF($K59&lt;&gt;1,IF(ISNUMBER(INDEX(Import.PLE,$K59,DQ$16)),IF(INDEX(Import.PLE,$K59,DQ$16)&lt;=mediçao,BQ59,0),0),PLE!$AA$28*BQ59)</f>
        <v>0</v>
      </c>
      <c r="DR59" s="154">
        <f ca="1">IF($K59&lt;&gt;1,IF(ISNUMBER(INDEX(Import.PLE,$K59,DR$16)),IF(INDEX(Import.PLE,$K59,DR$16)&lt;=mediçao,BR59,0),0),PLE!$AA$28*BR59)</f>
        <v>0</v>
      </c>
      <c r="DS59" s="154">
        <f ca="1">IF($K59&lt;&gt;1,IF(ISNUMBER(INDEX(Import.PLE,$K59,DS$16)),IF(INDEX(Import.PLE,$K59,DS$16)&lt;=mediçao,BS59,0),0),PLE!$AA$28*BS59)</f>
        <v>0</v>
      </c>
      <c r="DT59" s="154">
        <f ca="1">IF($K59&lt;&gt;1,IF(ISNUMBER(INDEX(Import.PLE,$K59,DT$16)),IF(INDEX(Import.PLE,$K59,DT$16)&lt;=mediçao,BT59,0),0),PLE!$AA$28*BT59)</f>
        <v>0</v>
      </c>
      <c r="DU59" s="154">
        <f ca="1">IF($K59&lt;&gt;1,IF(ISNUMBER(INDEX(Import.PLE,$K59,DU$16)),IF(INDEX(Import.PLE,$K59,DU$16)&lt;=mediçao,BU59,0),0),PLE!$AA$28*BU59)</f>
        <v>0</v>
      </c>
      <c r="DV59" s="154">
        <f ca="1">IF($K59&lt;&gt;1,IF(ISNUMBER(INDEX(Import.PLE,$K59,DV$16)),IF(INDEX(Import.PLE,$K59,DV$16)&lt;=mediçao,BV59,0),0),PLE!$AA$28*BV59)</f>
        <v>0</v>
      </c>
      <c r="DW59" s="154">
        <f ca="1">IF($K59&lt;&gt;1,IF(ISNUMBER(INDEX(Import.PLE,$K59,DW$16)),IF(INDEX(Import.PLE,$K59,DW$16)&lt;=mediçao,BW59,0),0),PLE!$AA$28*BW59)</f>
        <v>0</v>
      </c>
      <c r="DX59" s="154">
        <f ca="1">IF($K59&lt;&gt;1,IF(ISNUMBER(INDEX(Import.PLE,$K59,DX$16)),IF(INDEX(Import.PLE,$K59,DX$16)&lt;=mediçao,BX59,0),0),PLE!$AA$28*BX59)</f>
        <v>0</v>
      </c>
      <c r="DY59" s="154">
        <f ca="1">IF($K59&lt;&gt;1,IF(ISNUMBER(INDEX(Import.PLE,$K59,DY$16)),IF(INDEX(Import.PLE,$K59,DY$16)&lt;=mediçao,BY59,0),0),PLE!$AA$28*BY59)</f>
        <v>0</v>
      </c>
      <c r="DZ59" s="154">
        <f ca="1">IF($K59&lt;&gt;1,IF(ISNUMBER(INDEX(Import.PLE,$K59,DZ$16)),IF(INDEX(Import.PLE,$K59,DZ$16)&lt;=mediçao,BZ59,0),0),PLE!$AA$28*BZ59)</f>
        <v>0</v>
      </c>
      <c r="EA59" s="154">
        <f ca="1">IF($K59&lt;&gt;1,IF(ISNUMBER(INDEX(Import.PLE,$K59,EA$16)),IF(INDEX(Import.PLE,$K59,EA$16)&lt;=mediçao,CA59,0),0),PLE!$AA$28*CA59)</f>
        <v>0</v>
      </c>
      <c r="EB59" s="154">
        <f ca="1">IF($K59&lt;&gt;1,IF(ISNUMBER(INDEX(Import.PLE,$K59,EB$16)),IF(INDEX(Import.PLE,$K59,EB$16)&lt;=mediçao,CB59,0),0),PLE!$AA$28*CB59)</f>
        <v>0</v>
      </c>
      <c r="EC59" s="154">
        <f ca="1">IF($K59&lt;&gt;1,IF(ISNUMBER(INDEX(Import.PLE,$K59,EC$16)),IF(INDEX(Import.PLE,$K59,EC$16)&lt;=mediçao,CC59,0),0),PLE!$AA$28*CC59)</f>
        <v>0</v>
      </c>
      <c r="ED59" s="154">
        <f ca="1">IF($K59&lt;&gt;1,IF(ISNUMBER(INDEX(Import.PLE,$K59,ED$16)),IF(INDEX(Import.PLE,$K59,ED$16)&lt;=mediçao,CD59,0),0),PLE!$AA$28*CD59)</f>
        <v>0</v>
      </c>
      <c r="EE59" s="154">
        <f ca="1">IF($K59&lt;&gt;1,IF(ISNUMBER(INDEX(Import.PLE,$K59,EE$16)),IF(INDEX(Import.PLE,$K59,EE$16)&lt;=mediçao,CE59,0),0),PLE!$AA$28*CE59)</f>
        <v>0</v>
      </c>
      <c r="EF59" s="154">
        <f ca="1">IF($K59&lt;&gt;1,IF(ISNUMBER(INDEX(Import.PLE,$K59,EF$16)),IF(INDEX(Import.PLE,$K59,EF$16)&lt;=mediçao,CF59,0),0),PLE!$AA$28*CF59)</f>
        <v>0</v>
      </c>
      <c r="EG59" s="154">
        <f ca="1">IF($K59&lt;&gt;1,IF(ISNUMBER(INDEX(Import.PLE,$K59,EG$16)),IF(INDEX(Import.PLE,$K59,EG$16)&lt;=mediçao,CG59,0),0),PLE!$AA$28*CG59)</f>
        <v>0</v>
      </c>
      <c r="EH59" s="154">
        <f ca="1">IF($K59&lt;&gt;1,IF(ISNUMBER(INDEX(Import.PLE,$K59,EH$16)),IF(INDEX(Import.PLE,$K59,EH$16)&lt;=mediçao,CH59,0),0),PLE!$AA$28*CH59)</f>
        <v>0</v>
      </c>
      <c r="EI59" s="154">
        <f ca="1">IF($K59&lt;&gt;1,IF(ISNUMBER(INDEX(Import.PLE,$K59,EI$16)),IF(INDEX(Import.PLE,$K59,EI$16)&lt;=mediçao,CI59,0),0),PLE!$AA$28*CI59)</f>
        <v>0</v>
      </c>
      <c r="EJ59" s="154">
        <f ca="1">IF($K59&lt;&gt;1,IF(ISNUMBER(INDEX(Import.PLE,$K59,EJ$16)),IF(INDEX(Import.PLE,$K59,EJ$16)&lt;=mediçao,CJ59,0),0),PLE!$AA$28*CJ59)</f>
        <v>0</v>
      </c>
      <c r="EK59" s="154">
        <f ca="1">IF($K59&lt;&gt;1,IF(ISNUMBER(INDEX(Import.PLE,$K59,EK$16)),IF(INDEX(Import.PLE,$K59,EK$16)&lt;=mediçao,CK59,0),0),PLE!$AA$28*CK59)</f>
        <v>0</v>
      </c>
      <c r="EL59" s="154">
        <f ca="1">IF($K59&lt;&gt;1,IF(ISNUMBER(INDEX(Import.PLE,$K59,EL$16)),IF(INDEX(Import.PLE,$K59,EL$16)&lt;=mediçao,CL59,0),0),PLE!$AA$28*CL59)</f>
        <v>0</v>
      </c>
      <c r="EM59" s="154">
        <f ca="1">IF($K59&lt;&gt;1,IF(ISNUMBER(INDEX(Import.PLE,$K59,EM$16)),IF(INDEX(Import.PLE,$K59,EM$16)&lt;=mediçao,CM59,0),0),PLE!$AA$28*CM59)</f>
        <v>0</v>
      </c>
      <c r="EN59" s="154">
        <f ca="1">IF($K59&lt;&gt;1,IF(ISNUMBER(INDEX(Import.PLE,$K59,EN$16)),IF(INDEX(Import.PLE,$K59,EN$16)&lt;=mediçao,CN59,0),0),PLE!$AA$28*CN59)</f>
        <v>0</v>
      </c>
      <c r="EO59" s="154">
        <f ca="1">IF($K59&lt;&gt;1,IF(ISNUMBER(INDEX(Import.PLE,$K59,EO$16)),IF(INDEX(Import.PLE,$K59,EO$16)&lt;=mediçao,CO59,0),0),PLE!$AA$28*CO59)</f>
        <v>0</v>
      </c>
      <c r="EP59" s="154">
        <f ca="1">IF($K59&lt;&gt;1,IF(ISNUMBER(INDEX(Import.PLE,$K59,EP$16)),IF(INDEX(Import.PLE,$K59,EP$16)&lt;=mediçao,CP59,0),0),PLE!$AA$28*CP59)</f>
        <v>0</v>
      </c>
      <c r="EQ59" s="154">
        <f ca="1">IF($K59&lt;&gt;1,IF(ISNUMBER(INDEX(Import.PLE,$K59,EQ$16)),IF(INDEX(Import.PLE,$K59,EQ$16)&lt;=mediçao,CQ59,0),0),PLE!$AA$28*CQ59)</f>
        <v>0</v>
      </c>
      <c r="ER59" s="154">
        <f ca="1">IF($K59&lt;&gt;1,IF(ISNUMBER(INDEX(Import.PLE,$K59,ER$16)),IF(INDEX(Import.PLE,$K59,ER$16)&lt;=mediçao,CR59,0),0),PLE!$AA$28*CR59)</f>
        <v>0</v>
      </c>
      <c r="ES59" s="154">
        <f ca="1">IF($K59&lt;&gt;1,IF(ISNUMBER(INDEX(Import.PLE,$K59,ES$16)),IF(INDEX(Import.PLE,$K59,ES$16)&lt;=mediçao,CS59,0),0),PLE!$AA$28*CS59)</f>
        <v>0</v>
      </c>
      <c r="ET59" s="154">
        <f ca="1">IF($K59&lt;&gt;1,IF(ISNUMBER(INDEX(Import.PLE,$K59,ET$16)),IF(INDEX(Import.PLE,$K59,ET$16)&lt;=mediçao,CT59,0),0),PLE!$AA$28*CT59)</f>
        <v>0</v>
      </c>
      <c r="EU59" s="154">
        <f ca="1">IF($K59&lt;&gt;1,IF(ISNUMBER(INDEX(Import.PLE,$K59,EU$16)),IF(INDEX(Import.PLE,$K59,EU$16)&lt;=mediçao,CU59,0),0),PLE!$AA$28*CU59)</f>
        <v>0</v>
      </c>
      <c r="EV59" s="154">
        <f ca="1">IF($K59&lt;&gt;1,IF(ISNUMBER(INDEX(Import.PLE,$K59,EV$16)),IF(INDEX(Import.PLE,$K59,EV$16)&lt;=mediçao,CV59,0),0),PLE!$AA$28*CV59)</f>
        <v>0</v>
      </c>
      <c r="EW59" s="154">
        <f ca="1">IF($K59&lt;&gt;1,IF(ISNUMBER(INDEX(Import.PLE,$K59,EW$16)),IF(INDEX(Import.PLE,$K59,EW$16)&lt;=mediçao,CW59,0),0),PLE!$AA$28*CW59)</f>
        <v>0</v>
      </c>
      <c r="EX59" s="154">
        <f ca="1">IF($K59&lt;&gt;1,IF(ISNUMBER(INDEX(Import.PLE,$K59,EX$16)),IF(INDEX(Import.PLE,$K59,EX$16)&lt;=mediçao,CX59,0),0),PLE!$AA$28*CX59)</f>
        <v>0</v>
      </c>
      <c r="EY59" s="154">
        <f ca="1">IF($K59&lt;&gt;1,IF(ISNUMBER(INDEX(Import.PLE,$K59,EY$16)),IF(INDEX(Import.PLE,$K59,EY$16)&lt;=mediçao,CY59,0),0),PLE!$AA$28*CY59)</f>
        <v>0</v>
      </c>
      <c r="EZ59" s="154">
        <f ca="1">IF($K59&lt;&gt;1,IF(ISNUMBER(INDEX(Import.PLE,$K59,EZ$16)),IF(INDEX(Import.PLE,$K59,EZ$16)&lt;=mediçao,CZ59,0),0),PLE!$AA$28*CZ59)</f>
        <v>0</v>
      </c>
      <c r="FA59" s="154">
        <f ca="1">IF($K59&lt;&gt;1,IF(ISNUMBER(INDEX(Import.PLE,$K59,FA$16)),IF(INDEX(Import.PLE,$K59,FA$16)&lt;=mediçao,DA59,0),0),PLE!$AA$28*DA59)</f>
        <v>0</v>
      </c>
      <c r="FB59" s="154">
        <f ca="1">IF($K59&lt;&gt;1,IF(ISNUMBER(INDEX(Import.PLE,$K59,FB$16)),IF(INDEX(Import.PLE,$K59,FB$16)&lt;=mediçao,DB59,0),0),PLE!$AA$28*DB59)</f>
        <v>0</v>
      </c>
      <c r="FC59" s="154">
        <f ca="1">IF($K59&lt;&gt;1,IF(ISNUMBER(INDEX(Import.PLE,$K59,FC$16)),IF(INDEX(Import.PLE,$K59,FC$16)&lt;=mediçao,DC59,0),0),PLE!$AA$28*DC59)</f>
        <v>0</v>
      </c>
      <c r="FD59" s="154">
        <f ca="1">IF($K59&lt;&gt;1,IF(ISNUMBER(INDEX(Import.PLE,$K59,FD$16)),IF(INDEX(Import.PLE,$K59,FD$16)&lt;=mediçao,DD59,0),0),PLE!$AA$28*DD59)</f>
        <v>0</v>
      </c>
      <c r="FE59" s="154">
        <f ca="1">IF($K59&lt;&gt;1,IF(ISNUMBER(INDEX(Import.PLE,$K59,FE$16)),IF(INDEX(Import.PLE,$K59,FE$16)&lt;=mediçao,DE59,0),0),PLE!$AA$28*DE59)</f>
        <v>0</v>
      </c>
      <c r="FF59" s="154">
        <f ca="1">IF($K59&lt;&gt;1,IF(ISNUMBER(INDEX(Import.PLE,$K59,FF$16)),IF(INDEX(Import.PLE,$K59,FF$16)&lt;=mediçao,DF59,0),0),PLE!$AA$28*DF59)</f>
        <v>0</v>
      </c>
      <c r="FG59" s="154">
        <f ca="1">IF($K59&lt;&gt;1,IF(ISNUMBER(INDEX(Import.PLE,$K59,FG$16)),IF(INDEX(Import.PLE,$K59,FG$16)&lt;=mediçao,DG59,0),0),PLE!$AA$28*DG59)</f>
        <v>0</v>
      </c>
      <c r="FH59" s="154">
        <f ca="1">IF($K59&lt;&gt;1,IF(ISNUMBER(INDEX(Import.PLE,$K59,FH$16)),IF(INDEX(Import.PLE,$K59,FH$16)&lt;=mediçao,DH59,0),0),PLE!$AA$28*DH59)</f>
        <v>0</v>
      </c>
      <c r="FI59" s="154">
        <f ca="1">IF($K59&lt;&gt;1,IF(ISNUMBER(INDEX(Import.PLE,$K59,FI$16)),IF(INDEX(Import.PLE,$K59,FI$16)&lt;=mediçao,DI59,0),0),PLE!$AA$28*DI59)</f>
        <v>0</v>
      </c>
      <c r="FJ59" s="154">
        <f ca="1">IF($K59&lt;&gt;1,IF(ISNUMBER(INDEX(Import.PLE,$K59,FJ$16)),IF(INDEX(Import.PLE,$K59,FJ$16)&lt;=mediçao,DJ59,0),0),PLE!$AA$28*DJ59)</f>
        <v>0</v>
      </c>
    </row>
    <row r="60" spans="2:166" s="113" customFormat="1" ht="33.75" x14ac:dyDescent="0.25">
      <c r="B60" s="153">
        <f t="shared" ca="1" si="3"/>
        <v>43</v>
      </c>
      <c r="C60" s="108" t="str">
        <f t="shared" si="59"/>
        <v>Serviço</v>
      </c>
      <c r="D60" s="210" t="s">
        <v>243</v>
      </c>
      <c r="E60" s="178" t="s">
        <v>251</v>
      </c>
      <c r="F60" s="176" t="s">
        <v>183</v>
      </c>
      <c r="G60" s="214">
        <f t="shared" si="60"/>
        <v>12</v>
      </c>
      <c r="H60" s="215">
        <f t="shared" si="61"/>
        <v>239.71</v>
      </c>
      <c r="I60" s="216">
        <v>2876.52</v>
      </c>
      <c r="J60" s="111"/>
      <c r="K60" s="209">
        <f ca="1">DADOS!A43</f>
        <v>10</v>
      </c>
      <c r="L60" s="208" t="str">
        <f ca="1">activatedados.form2</f>
        <v>10-SINALIZAÇÃO VIÁRIA</v>
      </c>
      <c r="M60" s="112"/>
      <c r="N60" s="221"/>
      <c r="O60" s="221"/>
      <c r="P60" s="221"/>
      <c r="Q60" s="221">
        <v>12</v>
      </c>
      <c r="R60" s="221"/>
      <c r="S60" s="221"/>
      <c r="T60" s="221"/>
      <c r="U60" s="221"/>
      <c r="V60" s="221"/>
      <c r="W60" s="221"/>
      <c r="X60" s="221"/>
      <c r="Y60" s="221"/>
      <c r="Z60" s="221"/>
      <c r="AA60" s="221"/>
      <c r="AB60" s="221"/>
      <c r="AC60" s="221"/>
      <c r="AD60" s="221"/>
      <c r="AE60" s="221"/>
      <c r="AF60" s="221"/>
      <c r="AG60" s="221"/>
      <c r="AH60" s="221"/>
      <c r="AI60" s="221"/>
      <c r="AJ60" s="221"/>
      <c r="AK60" s="221"/>
      <c r="AL60" s="221"/>
      <c r="AM60" s="221"/>
      <c r="AN60" s="221"/>
      <c r="AO60" s="221"/>
      <c r="AP60" s="221"/>
      <c r="AQ60" s="221"/>
      <c r="AR60" s="221"/>
      <c r="AS60" s="221"/>
      <c r="AT60" s="221"/>
      <c r="AU60" s="221"/>
      <c r="AV60" s="221"/>
      <c r="AW60" s="221"/>
      <c r="AX60" s="221"/>
      <c r="AY60" s="221"/>
      <c r="AZ60" s="221"/>
      <c r="BA60" s="221"/>
      <c r="BB60" s="221"/>
      <c r="BC60" s="221"/>
      <c r="BD60" s="221"/>
      <c r="BE60" s="221"/>
      <c r="BF60" s="221"/>
      <c r="BG60" s="221"/>
      <c r="BH60" s="221"/>
      <c r="BI60" s="221"/>
      <c r="BJ60" s="221"/>
      <c r="BK60" s="221"/>
      <c r="BM60" s="154">
        <f t="shared" ca="1" si="62"/>
        <v>0</v>
      </c>
      <c r="BN60" s="154">
        <f t="shared" ca="1" si="63"/>
        <v>0</v>
      </c>
      <c r="BO60" s="154">
        <f t="shared" ca="1" si="64"/>
        <v>0</v>
      </c>
      <c r="BP60" s="154">
        <f t="shared" ca="1" si="65"/>
        <v>2876.52</v>
      </c>
      <c r="BQ60" s="154">
        <f t="shared" si="66"/>
        <v>0</v>
      </c>
      <c r="BR60" s="154">
        <f t="shared" si="67"/>
        <v>0</v>
      </c>
      <c r="BS60" s="154">
        <f t="shared" si="68"/>
        <v>0</v>
      </c>
      <c r="BT60" s="154">
        <f t="shared" si="69"/>
        <v>0</v>
      </c>
      <c r="BU60" s="154">
        <f t="shared" si="70"/>
        <v>0</v>
      </c>
      <c r="BV60" s="154">
        <f t="shared" si="71"/>
        <v>0</v>
      </c>
      <c r="BW60" s="154">
        <f t="shared" si="72"/>
        <v>0</v>
      </c>
      <c r="BX60" s="154">
        <f t="shared" si="73"/>
        <v>0</v>
      </c>
      <c r="BY60" s="154">
        <f t="shared" si="74"/>
        <v>0</v>
      </c>
      <c r="BZ60" s="154">
        <f t="shared" si="75"/>
        <v>0</v>
      </c>
      <c r="CA60" s="154">
        <f t="shared" si="76"/>
        <v>0</v>
      </c>
      <c r="CB60" s="154">
        <f t="shared" si="77"/>
        <v>0</v>
      </c>
      <c r="CC60" s="154">
        <f t="shared" si="78"/>
        <v>0</v>
      </c>
      <c r="CD60" s="154">
        <f t="shared" si="79"/>
        <v>0</v>
      </c>
      <c r="CE60" s="154">
        <f t="shared" si="80"/>
        <v>0</v>
      </c>
      <c r="CF60" s="154">
        <f t="shared" si="81"/>
        <v>0</v>
      </c>
      <c r="CG60" s="154">
        <f t="shared" si="82"/>
        <v>0</v>
      </c>
      <c r="CH60" s="154">
        <f t="shared" si="83"/>
        <v>0</v>
      </c>
      <c r="CI60" s="154">
        <f t="shared" si="84"/>
        <v>0</v>
      </c>
      <c r="CJ60" s="154">
        <f t="shared" si="85"/>
        <v>0</v>
      </c>
      <c r="CK60" s="154">
        <f t="shared" si="86"/>
        <v>0</v>
      </c>
      <c r="CL60" s="154">
        <f t="shared" si="87"/>
        <v>0</v>
      </c>
      <c r="CM60" s="154">
        <f t="shared" si="88"/>
        <v>0</v>
      </c>
      <c r="CN60" s="154">
        <f t="shared" si="89"/>
        <v>0</v>
      </c>
      <c r="CO60" s="154">
        <f t="shared" si="90"/>
        <v>0</v>
      </c>
      <c r="CP60" s="154">
        <f t="shared" si="91"/>
        <v>0</v>
      </c>
      <c r="CQ60" s="154">
        <f t="shared" si="92"/>
        <v>0</v>
      </c>
      <c r="CR60" s="154">
        <f t="shared" si="93"/>
        <v>0</v>
      </c>
      <c r="CS60" s="154">
        <f t="shared" si="94"/>
        <v>0</v>
      </c>
      <c r="CT60" s="154">
        <f t="shared" si="95"/>
        <v>0</v>
      </c>
      <c r="CU60" s="154">
        <f t="shared" si="96"/>
        <v>0</v>
      </c>
      <c r="CV60" s="154">
        <f t="shared" si="97"/>
        <v>0</v>
      </c>
      <c r="CW60" s="154">
        <f t="shared" si="98"/>
        <v>0</v>
      </c>
      <c r="CX60" s="154">
        <f t="shared" si="99"/>
        <v>0</v>
      </c>
      <c r="CY60" s="154">
        <f t="shared" si="100"/>
        <v>0</v>
      </c>
      <c r="CZ60" s="154">
        <f t="shared" si="101"/>
        <v>0</v>
      </c>
      <c r="DA60" s="154">
        <f t="shared" si="102"/>
        <v>0</v>
      </c>
      <c r="DB60" s="154">
        <f t="shared" si="103"/>
        <v>0</v>
      </c>
      <c r="DC60" s="154">
        <f t="shared" si="104"/>
        <v>0</v>
      </c>
      <c r="DD60" s="154">
        <f t="shared" si="105"/>
        <v>0</v>
      </c>
      <c r="DE60" s="154">
        <f t="shared" si="106"/>
        <v>0</v>
      </c>
      <c r="DF60" s="154">
        <f t="shared" si="107"/>
        <v>0</v>
      </c>
      <c r="DG60" s="154">
        <f t="shared" si="108"/>
        <v>0</v>
      </c>
      <c r="DH60" s="154">
        <f t="shared" si="109"/>
        <v>0</v>
      </c>
      <c r="DI60" s="154">
        <f t="shared" si="110"/>
        <v>0</v>
      </c>
      <c r="DJ60" s="154">
        <f t="shared" si="111"/>
        <v>0</v>
      </c>
      <c r="DK60" s="162" t="str">
        <f t="shared" si="112"/>
        <v>10</v>
      </c>
      <c r="DL60" s="162">
        <f t="shared" ca="1" si="113"/>
        <v>0</v>
      </c>
      <c r="DM60" s="154">
        <f ca="1">IF($K60&lt;&gt;1,IF(ISNUMBER(INDEX(Import.PLE,$K60,DM$16)),IF(INDEX(Import.PLE,$K60,DM$16)&lt;=mediçao,BM60,0),0),PLE!$AA$28*BM60)</f>
        <v>0</v>
      </c>
      <c r="DN60" s="154">
        <f ca="1">IF($K60&lt;&gt;1,IF(ISNUMBER(INDEX(Import.PLE,$K60,DN$16)),IF(INDEX(Import.PLE,$K60,DN$16)&lt;=mediçao,BN60,0),0),PLE!$AA$28*BN60)</f>
        <v>0</v>
      </c>
      <c r="DO60" s="154">
        <f ca="1">IF($K60&lt;&gt;1,IF(ISNUMBER(INDEX(Import.PLE,$K60,DO$16)),IF(INDEX(Import.PLE,$K60,DO$16)&lt;=mediçao,BO60,0),0),PLE!$AA$28*BO60)</f>
        <v>0</v>
      </c>
      <c r="DP60" s="154">
        <f ca="1">IF($K60&lt;&gt;1,IF(ISNUMBER(INDEX(Import.PLE,$K60,DP$16)),IF(INDEX(Import.PLE,$K60,DP$16)&lt;=mediçao,BP60,0),0),PLE!$AA$28*BP60)</f>
        <v>0</v>
      </c>
      <c r="DQ60" s="154">
        <f ca="1">IF($K60&lt;&gt;1,IF(ISNUMBER(INDEX(Import.PLE,$K60,DQ$16)),IF(INDEX(Import.PLE,$K60,DQ$16)&lt;=mediçao,BQ60,0),0),PLE!$AA$28*BQ60)</f>
        <v>0</v>
      </c>
      <c r="DR60" s="154">
        <f ca="1">IF($K60&lt;&gt;1,IF(ISNUMBER(INDEX(Import.PLE,$K60,DR$16)),IF(INDEX(Import.PLE,$K60,DR$16)&lt;=mediçao,BR60,0),0),PLE!$AA$28*BR60)</f>
        <v>0</v>
      </c>
      <c r="DS60" s="154">
        <f ca="1">IF($K60&lt;&gt;1,IF(ISNUMBER(INDEX(Import.PLE,$K60,DS$16)),IF(INDEX(Import.PLE,$K60,DS$16)&lt;=mediçao,BS60,0),0),PLE!$AA$28*BS60)</f>
        <v>0</v>
      </c>
      <c r="DT60" s="154">
        <f ca="1">IF($K60&lt;&gt;1,IF(ISNUMBER(INDEX(Import.PLE,$K60,DT$16)),IF(INDEX(Import.PLE,$K60,DT$16)&lt;=mediçao,BT60,0),0),PLE!$AA$28*BT60)</f>
        <v>0</v>
      </c>
      <c r="DU60" s="154">
        <f ca="1">IF($K60&lt;&gt;1,IF(ISNUMBER(INDEX(Import.PLE,$K60,DU$16)),IF(INDEX(Import.PLE,$K60,DU$16)&lt;=mediçao,BU60,0),0),PLE!$AA$28*BU60)</f>
        <v>0</v>
      </c>
      <c r="DV60" s="154">
        <f ca="1">IF($K60&lt;&gt;1,IF(ISNUMBER(INDEX(Import.PLE,$K60,DV$16)),IF(INDEX(Import.PLE,$K60,DV$16)&lt;=mediçao,BV60,0),0),PLE!$AA$28*BV60)</f>
        <v>0</v>
      </c>
      <c r="DW60" s="154">
        <f ca="1">IF($K60&lt;&gt;1,IF(ISNUMBER(INDEX(Import.PLE,$K60,DW$16)),IF(INDEX(Import.PLE,$K60,DW$16)&lt;=mediçao,BW60,0),0),PLE!$AA$28*BW60)</f>
        <v>0</v>
      </c>
      <c r="DX60" s="154">
        <f ca="1">IF($K60&lt;&gt;1,IF(ISNUMBER(INDEX(Import.PLE,$K60,DX$16)),IF(INDEX(Import.PLE,$K60,DX$16)&lt;=mediçao,BX60,0),0),PLE!$AA$28*BX60)</f>
        <v>0</v>
      </c>
      <c r="DY60" s="154">
        <f ca="1">IF($K60&lt;&gt;1,IF(ISNUMBER(INDEX(Import.PLE,$K60,DY$16)),IF(INDEX(Import.PLE,$K60,DY$16)&lt;=mediçao,BY60,0),0),PLE!$AA$28*BY60)</f>
        <v>0</v>
      </c>
      <c r="DZ60" s="154">
        <f ca="1">IF($K60&lt;&gt;1,IF(ISNUMBER(INDEX(Import.PLE,$K60,DZ$16)),IF(INDEX(Import.PLE,$K60,DZ$16)&lt;=mediçao,BZ60,0),0),PLE!$AA$28*BZ60)</f>
        <v>0</v>
      </c>
      <c r="EA60" s="154">
        <f ca="1">IF($K60&lt;&gt;1,IF(ISNUMBER(INDEX(Import.PLE,$K60,EA$16)),IF(INDEX(Import.PLE,$K60,EA$16)&lt;=mediçao,CA60,0),0),PLE!$AA$28*CA60)</f>
        <v>0</v>
      </c>
      <c r="EB60" s="154">
        <f ca="1">IF($K60&lt;&gt;1,IF(ISNUMBER(INDEX(Import.PLE,$K60,EB$16)),IF(INDEX(Import.PLE,$K60,EB$16)&lt;=mediçao,CB60,0),0),PLE!$AA$28*CB60)</f>
        <v>0</v>
      </c>
      <c r="EC60" s="154">
        <f ca="1">IF($K60&lt;&gt;1,IF(ISNUMBER(INDEX(Import.PLE,$K60,EC$16)),IF(INDEX(Import.PLE,$K60,EC$16)&lt;=mediçao,CC60,0),0),PLE!$AA$28*CC60)</f>
        <v>0</v>
      </c>
      <c r="ED60" s="154">
        <f ca="1">IF($K60&lt;&gt;1,IF(ISNUMBER(INDEX(Import.PLE,$K60,ED$16)),IF(INDEX(Import.PLE,$K60,ED$16)&lt;=mediçao,CD60,0),0),PLE!$AA$28*CD60)</f>
        <v>0</v>
      </c>
      <c r="EE60" s="154">
        <f ca="1">IF($K60&lt;&gt;1,IF(ISNUMBER(INDEX(Import.PLE,$K60,EE$16)),IF(INDEX(Import.PLE,$K60,EE$16)&lt;=mediçao,CE60,0),0),PLE!$AA$28*CE60)</f>
        <v>0</v>
      </c>
      <c r="EF60" s="154">
        <f ca="1">IF($K60&lt;&gt;1,IF(ISNUMBER(INDEX(Import.PLE,$K60,EF$16)),IF(INDEX(Import.PLE,$K60,EF$16)&lt;=mediçao,CF60,0),0),PLE!$AA$28*CF60)</f>
        <v>0</v>
      </c>
      <c r="EG60" s="154">
        <f ca="1">IF($K60&lt;&gt;1,IF(ISNUMBER(INDEX(Import.PLE,$K60,EG$16)),IF(INDEX(Import.PLE,$K60,EG$16)&lt;=mediçao,CG60,0),0),PLE!$AA$28*CG60)</f>
        <v>0</v>
      </c>
      <c r="EH60" s="154">
        <f ca="1">IF($K60&lt;&gt;1,IF(ISNUMBER(INDEX(Import.PLE,$K60,EH$16)),IF(INDEX(Import.PLE,$K60,EH$16)&lt;=mediçao,CH60,0),0),PLE!$AA$28*CH60)</f>
        <v>0</v>
      </c>
      <c r="EI60" s="154">
        <f ca="1">IF($K60&lt;&gt;1,IF(ISNUMBER(INDEX(Import.PLE,$K60,EI$16)),IF(INDEX(Import.PLE,$K60,EI$16)&lt;=mediçao,CI60,0),0),PLE!$AA$28*CI60)</f>
        <v>0</v>
      </c>
      <c r="EJ60" s="154">
        <f ca="1">IF($K60&lt;&gt;1,IF(ISNUMBER(INDEX(Import.PLE,$K60,EJ$16)),IF(INDEX(Import.PLE,$K60,EJ$16)&lt;=mediçao,CJ60,0),0),PLE!$AA$28*CJ60)</f>
        <v>0</v>
      </c>
      <c r="EK60" s="154">
        <f ca="1">IF($K60&lt;&gt;1,IF(ISNUMBER(INDEX(Import.PLE,$K60,EK$16)),IF(INDEX(Import.PLE,$K60,EK$16)&lt;=mediçao,CK60,0),0),PLE!$AA$28*CK60)</f>
        <v>0</v>
      </c>
      <c r="EL60" s="154">
        <f ca="1">IF($K60&lt;&gt;1,IF(ISNUMBER(INDEX(Import.PLE,$K60,EL$16)),IF(INDEX(Import.PLE,$K60,EL$16)&lt;=mediçao,CL60,0),0),PLE!$AA$28*CL60)</f>
        <v>0</v>
      </c>
      <c r="EM60" s="154">
        <f ca="1">IF($K60&lt;&gt;1,IF(ISNUMBER(INDEX(Import.PLE,$K60,EM$16)),IF(INDEX(Import.PLE,$K60,EM$16)&lt;=mediçao,CM60,0),0),PLE!$AA$28*CM60)</f>
        <v>0</v>
      </c>
      <c r="EN60" s="154">
        <f ca="1">IF($K60&lt;&gt;1,IF(ISNUMBER(INDEX(Import.PLE,$K60,EN$16)),IF(INDEX(Import.PLE,$K60,EN$16)&lt;=mediçao,CN60,0),0),PLE!$AA$28*CN60)</f>
        <v>0</v>
      </c>
      <c r="EO60" s="154">
        <f ca="1">IF($K60&lt;&gt;1,IF(ISNUMBER(INDEX(Import.PLE,$K60,EO$16)),IF(INDEX(Import.PLE,$K60,EO$16)&lt;=mediçao,CO60,0),0),PLE!$AA$28*CO60)</f>
        <v>0</v>
      </c>
      <c r="EP60" s="154">
        <f ca="1">IF($K60&lt;&gt;1,IF(ISNUMBER(INDEX(Import.PLE,$K60,EP$16)),IF(INDEX(Import.PLE,$K60,EP$16)&lt;=mediçao,CP60,0),0),PLE!$AA$28*CP60)</f>
        <v>0</v>
      </c>
      <c r="EQ60" s="154">
        <f ca="1">IF($K60&lt;&gt;1,IF(ISNUMBER(INDEX(Import.PLE,$K60,EQ$16)),IF(INDEX(Import.PLE,$K60,EQ$16)&lt;=mediçao,CQ60,0),0),PLE!$AA$28*CQ60)</f>
        <v>0</v>
      </c>
      <c r="ER60" s="154">
        <f ca="1">IF($K60&lt;&gt;1,IF(ISNUMBER(INDEX(Import.PLE,$K60,ER$16)),IF(INDEX(Import.PLE,$K60,ER$16)&lt;=mediçao,CR60,0),0),PLE!$AA$28*CR60)</f>
        <v>0</v>
      </c>
      <c r="ES60" s="154">
        <f ca="1">IF($K60&lt;&gt;1,IF(ISNUMBER(INDEX(Import.PLE,$K60,ES$16)),IF(INDEX(Import.PLE,$K60,ES$16)&lt;=mediçao,CS60,0),0),PLE!$AA$28*CS60)</f>
        <v>0</v>
      </c>
      <c r="ET60" s="154">
        <f ca="1">IF($K60&lt;&gt;1,IF(ISNUMBER(INDEX(Import.PLE,$K60,ET$16)),IF(INDEX(Import.PLE,$K60,ET$16)&lt;=mediçao,CT60,0),0),PLE!$AA$28*CT60)</f>
        <v>0</v>
      </c>
      <c r="EU60" s="154">
        <f ca="1">IF($K60&lt;&gt;1,IF(ISNUMBER(INDEX(Import.PLE,$K60,EU$16)),IF(INDEX(Import.PLE,$K60,EU$16)&lt;=mediçao,CU60,0),0),PLE!$AA$28*CU60)</f>
        <v>0</v>
      </c>
      <c r="EV60" s="154">
        <f ca="1">IF($K60&lt;&gt;1,IF(ISNUMBER(INDEX(Import.PLE,$K60,EV$16)),IF(INDEX(Import.PLE,$K60,EV$16)&lt;=mediçao,CV60,0),0),PLE!$AA$28*CV60)</f>
        <v>0</v>
      </c>
      <c r="EW60" s="154">
        <f ca="1">IF($K60&lt;&gt;1,IF(ISNUMBER(INDEX(Import.PLE,$K60,EW$16)),IF(INDEX(Import.PLE,$K60,EW$16)&lt;=mediçao,CW60,0),0),PLE!$AA$28*CW60)</f>
        <v>0</v>
      </c>
      <c r="EX60" s="154">
        <f ca="1">IF($K60&lt;&gt;1,IF(ISNUMBER(INDEX(Import.PLE,$K60,EX$16)),IF(INDEX(Import.PLE,$K60,EX$16)&lt;=mediçao,CX60,0),0),PLE!$AA$28*CX60)</f>
        <v>0</v>
      </c>
      <c r="EY60" s="154">
        <f ca="1">IF($K60&lt;&gt;1,IF(ISNUMBER(INDEX(Import.PLE,$K60,EY$16)),IF(INDEX(Import.PLE,$K60,EY$16)&lt;=mediçao,CY60,0),0),PLE!$AA$28*CY60)</f>
        <v>0</v>
      </c>
      <c r="EZ60" s="154">
        <f ca="1">IF($K60&lt;&gt;1,IF(ISNUMBER(INDEX(Import.PLE,$K60,EZ$16)),IF(INDEX(Import.PLE,$K60,EZ$16)&lt;=mediçao,CZ60,0),0),PLE!$AA$28*CZ60)</f>
        <v>0</v>
      </c>
      <c r="FA60" s="154">
        <f ca="1">IF($K60&lt;&gt;1,IF(ISNUMBER(INDEX(Import.PLE,$K60,FA$16)),IF(INDEX(Import.PLE,$K60,FA$16)&lt;=mediçao,DA60,0),0),PLE!$AA$28*DA60)</f>
        <v>0</v>
      </c>
      <c r="FB60" s="154">
        <f ca="1">IF($K60&lt;&gt;1,IF(ISNUMBER(INDEX(Import.PLE,$K60,FB$16)),IF(INDEX(Import.PLE,$K60,FB$16)&lt;=mediçao,DB60,0),0),PLE!$AA$28*DB60)</f>
        <v>0</v>
      </c>
      <c r="FC60" s="154">
        <f ca="1">IF($K60&lt;&gt;1,IF(ISNUMBER(INDEX(Import.PLE,$K60,FC$16)),IF(INDEX(Import.PLE,$K60,FC$16)&lt;=mediçao,DC60,0),0),PLE!$AA$28*DC60)</f>
        <v>0</v>
      </c>
      <c r="FD60" s="154">
        <f ca="1">IF($K60&lt;&gt;1,IF(ISNUMBER(INDEX(Import.PLE,$K60,FD$16)),IF(INDEX(Import.PLE,$K60,FD$16)&lt;=mediçao,DD60,0),0),PLE!$AA$28*DD60)</f>
        <v>0</v>
      </c>
      <c r="FE60" s="154">
        <f ca="1">IF($K60&lt;&gt;1,IF(ISNUMBER(INDEX(Import.PLE,$K60,FE$16)),IF(INDEX(Import.PLE,$K60,FE$16)&lt;=mediçao,DE60,0),0),PLE!$AA$28*DE60)</f>
        <v>0</v>
      </c>
      <c r="FF60" s="154">
        <f ca="1">IF($K60&lt;&gt;1,IF(ISNUMBER(INDEX(Import.PLE,$K60,FF$16)),IF(INDEX(Import.PLE,$K60,FF$16)&lt;=mediçao,DF60,0),0),PLE!$AA$28*DF60)</f>
        <v>0</v>
      </c>
      <c r="FG60" s="154">
        <f ca="1">IF($K60&lt;&gt;1,IF(ISNUMBER(INDEX(Import.PLE,$K60,FG$16)),IF(INDEX(Import.PLE,$K60,FG$16)&lt;=mediçao,DG60,0),0),PLE!$AA$28*DG60)</f>
        <v>0</v>
      </c>
      <c r="FH60" s="154">
        <f ca="1">IF($K60&lt;&gt;1,IF(ISNUMBER(INDEX(Import.PLE,$K60,FH$16)),IF(INDEX(Import.PLE,$K60,FH$16)&lt;=mediçao,DH60,0),0),PLE!$AA$28*DH60)</f>
        <v>0</v>
      </c>
      <c r="FI60" s="154">
        <f ca="1">IF($K60&lt;&gt;1,IF(ISNUMBER(INDEX(Import.PLE,$K60,FI$16)),IF(INDEX(Import.PLE,$K60,FI$16)&lt;=mediçao,DI60,0),0),PLE!$AA$28*DI60)</f>
        <v>0</v>
      </c>
      <c r="FJ60" s="154">
        <f ca="1">IF($K60&lt;&gt;1,IF(ISNUMBER(INDEX(Import.PLE,$K60,FJ$16)),IF(INDEX(Import.PLE,$K60,FJ$16)&lt;=mediçao,DJ60,0),0),PLE!$AA$28*DJ60)</f>
        <v>0</v>
      </c>
    </row>
    <row r="61" spans="2:166" s="113" customFormat="1" ht="33.75" x14ac:dyDescent="0.25">
      <c r="B61" s="153">
        <f t="shared" ca="1" si="3"/>
        <v>44</v>
      </c>
      <c r="C61" s="108" t="str">
        <f t="shared" si="59"/>
        <v>Serviço</v>
      </c>
      <c r="D61" s="210" t="s">
        <v>245</v>
      </c>
      <c r="E61" s="178" t="s">
        <v>250</v>
      </c>
      <c r="F61" s="176" t="s">
        <v>183</v>
      </c>
      <c r="G61" s="214">
        <f t="shared" si="60"/>
        <v>12</v>
      </c>
      <c r="H61" s="215">
        <f t="shared" si="61"/>
        <v>318.64</v>
      </c>
      <c r="I61" s="216">
        <v>3823.68</v>
      </c>
      <c r="J61" s="111"/>
      <c r="K61" s="209">
        <f ca="1">DADOS!A43</f>
        <v>10</v>
      </c>
      <c r="L61" s="208" t="str">
        <f ca="1">activatedados.form2</f>
        <v>10-SINALIZAÇÃO VIÁRIA</v>
      </c>
      <c r="M61" s="112"/>
      <c r="N61" s="221"/>
      <c r="O61" s="221"/>
      <c r="P61" s="221"/>
      <c r="Q61" s="221">
        <v>12</v>
      </c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221"/>
      <c r="AL61" s="221"/>
      <c r="AM61" s="221"/>
      <c r="AN61" s="221"/>
      <c r="AO61" s="221"/>
      <c r="AP61" s="221"/>
      <c r="AQ61" s="221"/>
      <c r="AR61" s="221"/>
      <c r="AS61" s="221"/>
      <c r="AT61" s="221"/>
      <c r="AU61" s="221"/>
      <c r="AV61" s="221"/>
      <c r="AW61" s="221"/>
      <c r="AX61" s="221"/>
      <c r="AY61" s="221"/>
      <c r="AZ61" s="221"/>
      <c r="BA61" s="221"/>
      <c r="BB61" s="221"/>
      <c r="BC61" s="221"/>
      <c r="BD61" s="221"/>
      <c r="BE61" s="221"/>
      <c r="BF61" s="221"/>
      <c r="BG61" s="221"/>
      <c r="BH61" s="221"/>
      <c r="BI61" s="221"/>
      <c r="BJ61" s="221"/>
      <c r="BK61" s="221"/>
      <c r="BM61" s="154">
        <f t="shared" ca="1" si="62"/>
        <v>0</v>
      </c>
      <c r="BN61" s="154">
        <f t="shared" ca="1" si="63"/>
        <v>0</v>
      </c>
      <c r="BO61" s="154">
        <f t="shared" ca="1" si="64"/>
        <v>0</v>
      </c>
      <c r="BP61" s="154">
        <f t="shared" ca="1" si="65"/>
        <v>3823.68</v>
      </c>
      <c r="BQ61" s="154">
        <f t="shared" si="66"/>
        <v>0</v>
      </c>
      <c r="BR61" s="154">
        <f t="shared" si="67"/>
        <v>0</v>
      </c>
      <c r="BS61" s="154">
        <f t="shared" si="68"/>
        <v>0</v>
      </c>
      <c r="BT61" s="154">
        <f t="shared" si="69"/>
        <v>0</v>
      </c>
      <c r="BU61" s="154">
        <f t="shared" si="70"/>
        <v>0</v>
      </c>
      <c r="BV61" s="154">
        <f t="shared" si="71"/>
        <v>0</v>
      </c>
      <c r="BW61" s="154">
        <f t="shared" si="72"/>
        <v>0</v>
      </c>
      <c r="BX61" s="154">
        <f t="shared" si="73"/>
        <v>0</v>
      </c>
      <c r="BY61" s="154">
        <f t="shared" si="74"/>
        <v>0</v>
      </c>
      <c r="BZ61" s="154">
        <f t="shared" si="75"/>
        <v>0</v>
      </c>
      <c r="CA61" s="154">
        <f t="shared" si="76"/>
        <v>0</v>
      </c>
      <c r="CB61" s="154">
        <f t="shared" si="77"/>
        <v>0</v>
      </c>
      <c r="CC61" s="154">
        <f t="shared" si="78"/>
        <v>0</v>
      </c>
      <c r="CD61" s="154">
        <f t="shared" si="79"/>
        <v>0</v>
      </c>
      <c r="CE61" s="154">
        <f t="shared" si="80"/>
        <v>0</v>
      </c>
      <c r="CF61" s="154">
        <f t="shared" si="81"/>
        <v>0</v>
      </c>
      <c r="CG61" s="154">
        <f t="shared" si="82"/>
        <v>0</v>
      </c>
      <c r="CH61" s="154">
        <f t="shared" si="83"/>
        <v>0</v>
      </c>
      <c r="CI61" s="154">
        <f t="shared" si="84"/>
        <v>0</v>
      </c>
      <c r="CJ61" s="154">
        <f t="shared" si="85"/>
        <v>0</v>
      </c>
      <c r="CK61" s="154">
        <f t="shared" si="86"/>
        <v>0</v>
      </c>
      <c r="CL61" s="154">
        <f t="shared" si="87"/>
        <v>0</v>
      </c>
      <c r="CM61" s="154">
        <f t="shared" si="88"/>
        <v>0</v>
      </c>
      <c r="CN61" s="154">
        <f t="shared" si="89"/>
        <v>0</v>
      </c>
      <c r="CO61" s="154">
        <f t="shared" si="90"/>
        <v>0</v>
      </c>
      <c r="CP61" s="154">
        <f t="shared" si="91"/>
        <v>0</v>
      </c>
      <c r="CQ61" s="154">
        <f t="shared" si="92"/>
        <v>0</v>
      </c>
      <c r="CR61" s="154">
        <f t="shared" si="93"/>
        <v>0</v>
      </c>
      <c r="CS61" s="154">
        <f t="shared" si="94"/>
        <v>0</v>
      </c>
      <c r="CT61" s="154">
        <f t="shared" si="95"/>
        <v>0</v>
      </c>
      <c r="CU61" s="154">
        <f t="shared" si="96"/>
        <v>0</v>
      </c>
      <c r="CV61" s="154">
        <f t="shared" si="97"/>
        <v>0</v>
      </c>
      <c r="CW61" s="154">
        <f t="shared" si="98"/>
        <v>0</v>
      </c>
      <c r="CX61" s="154">
        <f t="shared" si="99"/>
        <v>0</v>
      </c>
      <c r="CY61" s="154">
        <f t="shared" si="100"/>
        <v>0</v>
      </c>
      <c r="CZ61" s="154">
        <f t="shared" si="101"/>
        <v>0</v>
      </c>
      <c r="DA61" s="154">
        <f t="shared" si="102"/>
        <v>0</v>
      </c>
      <c r="DB61" s="154">
        <f t="shared" si="103"/>
        <v>0</v>
      </c>
      <c r="DC61" s="154">
        <f t="shared" si="104"/>
        <v>0</v>
      </c>
      <c r="DD61" s="154">
        <f t="shared" si="105"/>
        <v>0</v>
      </c>
      <c r="DE61" s="154">
        <f t="shared" si="106"/>
        <v>0</v>
      </c>
      <c r="DF61" s="154">
        <f t="shared" si="107"/>
        <v>0</v>
      </c>
      <c r="DG61" s="154">
        <f t="shared" si="108"/>
        <v>0</v>
      </c>
      <c r="DH61" s="154">
        <f t="shared" si="109"/>
        <v>0</v>
      </c>
      <c r="DI61" s="154">
        <f t="shared" si="110"/>
        <v>0</v>
      </c>
      <c r="DJ61" s="154">
        <f t="shared" si="111"/>
        <v>0</v>
      </c>
      <c r="DK61" s="162" t="str">
        <f t="shared" si="112"/>
        <v>10</v>
      </c>
      <c r="DL61" s="162">
        <f t="shared" ca="1" si="113"/>
        <v>0</v>
      </c>
      <c r="DM61" s="154">
        <f ca="1">IF($K61&lt;&gt;1,IF(ISNUMBER(INDEX(Import.PLE,$K61,DM$16)),IF(INDEX(Import.PLE,$K61,DM$16)&lt;=mediçao,BM61,0),0),PLE!$AA$28*BM61)</f>
        <v>0</v>
      </c>
      <c r="DN61" s="154">
        <f ca="1">IF($K61&lt;&gt;1,IF(ISNUMBER(INDEX(Import.PLE,$K61,DN$16)),IF(INDEX(Import.PLE,$K61,DN$16)&lt;=mediçao,BN61,0),0),PLE!$AA$28*BN61)</f>
        <v>0</v>
      </c>
      <c r="DO61" s="154">
        <f ca="1">IF($K61&lt;&gt;1,IF(ISNUMBER(INDEX(Import.PLE,$K61,DO$16)),IF(INDEX(Import.PLE,$K61,DO$16)&lt;=mediçao,BO61,0),0),PLE!$AA$28*BO61)</f>
        <v>0</v>
      </c>
      <c r="DP61" s="154">
        <f ca="1">IF($K61&lt;&gt;1,IF(ISNUMBER(INDEX(Import.PLE,$K61,DP$16)),IF(INDEX(Import.PLE,$K61,DP$16)&lt;=mediçao,BP61,0),0),PLE!$AA$28*BP61)</f>
        <v>0</v>
      </c>
      <c r="DQ61" s="154">
        <f ca="1">IF($K61&lt;&gt;1,IF(ISNUMBER(INDEX(Import.PLE,$K61,DQ$16)),IF(INDEX(Import.PLE,$K61,DQ$16)&lt;=mediçao,BQ61,0),0),PLE!$AA$28*BQ61)</f>
        <v>0</v>
      </c>
      <c r="DR61" s="154">
        <f ca="1">IF($K61&lt;&gt;1,IF(ISNUMBER(INDEX(Import.PLE,$K61,DR$16)),IF(INDEX(Import.PLE,$K61,DR$16)&lt;=mediçao,BR61,0),0),PLE!$AA$28*BR61)</f>
        <v>0</v>
      </c>
      <c r="DS61" s="154">
        <f ca="1">IF($K61&lt;&gt;1,IF(ISNUMBER(INDEX(Import.PLE,$K61,DS$16)),IF(INDEX(Import.PLE,$K61,DS$16)&lt;=mediçao,BS61,0),0),PLE!$AA$28*BS61)</f>
        <v>0</v>
      </c>
      <c r="DT61" s="154">
        <f ca="1">IF($K61&lt;&gt;1,IF(ISNUMBER(INDEX(Import.PLE,$K61,DT$16)),IF(INDEX(Import.PLE,$K61,DT$16)&lt;=mediçao,BT61,0),0),PLE!$AA$28*BT61)</f>
        <v>0</v>
      </c>
      <c r="DU61" s="154">
        <f ca="1">IF($K61&lt;&gt;1,IF(ISNUMBER(INDEX(Import.PLE,$K61,DU$16)),IF(INDEX(Import.PLE,$K61,DU$16)&lt;=mediçao,BU61,0),0),PLE!$AA$28*BU61)</f>
        <v>0</v>
      </c>
      <c r="DV61" s="154">
        <f ca="1">IF($K61&lt;&gt;1,IF(ISNUMBER(INDEX(Import.PLE,$K61,DV$16)),IF(INDEX(Import.PLE,$K61,DV$16)&lt;=mediçao,BV61,0),0),PLE!$AA$28*BV61)</f>
        <v>0</v>
      </c>
      <c r="DW61" s="154">
        <f ca="1">IF($K61&lt;&gt;1,IF(ISNUMBER(INDEX(Import.PLE,$K61,DW$16)),IF(INDEX(Import.PLE,$K61,DW$16)&lt;=mediçao,BW61,0),0),PLE!$AA$28*BW61)</f>
        <v>0</v>
      </c>
      <c r="DX61" s="154">
        <f ca="1">IF($K61&lt;&gt;1,IF(ISNUMBER(INDEX(Import.PLE,$K61,DX$16)),IF(INDEX(Import.PLE,$K61,DX$16)&lt;=mediçao,BX61,0),0),PLE!$AA$28*BX61)</f>
        <v>0</v>
      </c>
      <c r="DY61" s="154">
        <f ca="1">IF($K61&lt;&gt;1,IF(ISNUMBER(INDEX(Import.PLE,$K61,DY$16)),IF(INDEX(Import.PLE,$K61,DY$16)&lt;=mediçao,BY61,0),0),PLE!$AA$28*BY61)</f>
        <v>0</v>
      </c>
      <c r="DZ61" s="154">
        <f ca="1">IF($K61&lt;&gt;1,IF(ISNUMBER(INDEX(Import.PLE,$K61,DZ$16)),IF(INDEX(Import.PLE,$K61,DZ$16)&lt;=mediçao,BZ61,0),0),PLE!$AA$28*BZ61)</f>
        <v>0</v>
      </c>
      <c r="EA61" s="154">
        <f ca="1">IF($K61&lt;&gt;1,IF(ISNUMBER(INDEX(Import.PLE,$K61,EA$16)),IF(INDEX(Import.PLE,$K61,EA$16)&lt;=mediçao,CA61,0),0),PLE!$AA$28*CA61)</f>
        <v>0</v>
      </c>
      <c r="EB61" s="154">
        <f ca="1">IF($K61&lt;&gt;1,IF(ISNUMBER(INDEX(Import.PLE,$K61,EB$16)),IF(INDEX(Import.PLE,$K61,EB$16)&lt;=mediçao,CB61,0),0),PLE!$AA$28*CB61)</f>
        <v>0</v>
      </c>
      <c r="EC61" s="154">
        <f ca="1">IF($K61&lt;&gt;1,IF(ISNUMBER(INDEX(Import.PLE,$K61,EC$16)),IF(INDEX(Import.PLE,$K61,EC$16)&lt;=mediçao,CC61,0),0),PLE!$AA$28*CC61)</f>
        <v>0</v>
      </c>
      <c r="ED61" s="154">
        <f ca="1">IF($K61&lt;&gt;1,IF(ISNUMBER(INDEX(Import.PLE,$K61,ED$16)),IF(INDEX(Import.PLE,$K61,ED$16)&lt;=mediçao,CD61,0),0),PLE!$AA$28*CD61)</f>
        <v>0</v>
      </c>
      <c r="EE61" s="154">
        <f ca="1">IF($K61&lt;&gt;1,IF(ISNUMBER(INDEX(Import.PLE,$K61,EE$16)),IF(INDEX(Import.PLE,$K61,EE$16)&lt;=mediçao,CE61,0),0),PLE!$AA$28*CE61)</f>
        <v>0</v>
      </c>
      <c r="EF61" s="154">
        <f ca="1">IF($K61&lt;&gt;1,IF(ISNUMBER(INDEX(Import.PLE,$K61,EF$16)),IF(INDEX(Import.PLE,$K61,EF$16)&lt;=mediçao,CF61,0),0),PLE!$AA$28*CF61)</f>
        <v>0</v>
      </c>
      <c r="EG61" s="154">
        <f ca="1">IF($K61&lt;&gt;1,IF(ISNUMBER(INDEX(Import.PLE,$K61,EG$16)),IF(INDEX(Import.PLE,$K61,EG$16)&lt;=mediçao,CG61,0),0),PLE!$AA$28*CG61)</f>
        <v>0</v>
      </c>
      <c r="EH61" s="154">
        <f ca="1">IF($K61&lt;&gt;1,IF(ISNUMBER(INDEX(Import.PLE,$K61,EH$16)),IF(INDEX(Import.PLE,$K61,EH$16)&lt;=mediçao,CH61,0),0),PLE!$AA$28*CH61)</f>
        <v>0</v>
      </c>
      <c r="EI61" s="154">
        <f ca="1">IF($K61&lt;&gt;1,IF(ISNUMBER(INDEX(Import.PLE,$K61,EI$16)),IF(INDEX(Import.PLE,$K61,EI$16)&lt;=mediçao,CI61,0),0),PLE!$AA$28*CI61)</f>
        <v>0</v>
      </c>
      <c r="EJ61" s="154">
        <f ca="1">IF($K61&lt;&gt;1,IF(ISNUMBER(INDEX(Import.PLE,$K61,EJ$16)),IF(INDEX(Import.PLE,$K61,EJ$16)&lt;=mediçao,CJ61,0),0),PLE!$AA$28*CJ61)</f>
        <v>0</v>
      </c>
      <c r="EK61" s="154">
        <f ca="1">IF($K61&lt;&gt;1,IF(ISNUMBER(INDEX(Import.PLE,$K61,EK$16)),IF(INDEX(Import.PLE,$K61,EK$16)&lt;=mediçao,CK61,0),0),PLE!$AA$28*CK61)</f>
        <v>0</v>
      </c>
      <c r="EL61" s="154">
        <f ca="1">IF($K61&lt;&gt;1,IF(ISNUMBER(INDEX(Import.PLE,$K61,EL$16)),IF(INDEX(Import.PLE,$K61,EL$16)&lt;=mediçao,CL61,0),0),PLE!$AA$28*CL61)</f>
        <v>0</v>
      </c>
      <c r="EM61" s="154">
        <f ca="1">IF($K61&lt;&gt;1,IF(ISNUMBER(INDEX(Import.PLE,$K61,EM$16)),IF(INDEX(Import.PLE,$K61,EM$16)&lt;=mediçao,CM61,0),0),PLE!$AA$28*CM61)</f>
        <v>0</v>
      </c>
      <c r="EN61" s="154">
        <f ca="1">IF($K61&lt;&gt;1,IF(ISNUMBER(INDEX(Import.PLE,$K61,EN$16)),IF(INDEX(Import.PLE,$K61,EN$16)&lt;=mediçao,CN61,0),0),PLE!$AA$28*CN61)</f>
        <v>0</v>
      </c>
      <c r="EO61" s="154">
        <f ca="1">IF($K61&lt;&gt;1,IF(ISNUMBER(INDEX(Import.PLE,$K61,EO$16)),IF(INDEX(Import.PLE,$K61,EO$16)&lt;=mediçao,CO61,0),0),PLE!$AA$28*CO61)</f>
        <v>0</v>
      </c>
      <c r="EP61" s="154">
        <f ca="1">IF($K61&lt;&gt;1,IF(ISNUMBER(INDEX(Import.PLE,$K61,EP$16)),IF(INDEX(Import.PLE,$K61,EP$16)&lt;=mediçao,CP61,0),0),PLE!$AA$28*CP61)</f>
        <v>0</v>
      </c>
      <c r="EQ61" s="154">
        <f ca="1">IF($K61&lt;&gt;1,IF(ISNUMBER(INDEX(Import.PLE,$K61,EQ$16)),IF(INDEX(Import.PLE,$K61,EQ$16)&lt;=mediçao,CQ61,0),0),PLE!$AA$28*CQ61)</f>
        <v>0</v>
      </c>
      <c r="ER61" s="154">
        <f ca="1">IF($K61&lt;&gt;1,IF(ISNUMBER(INDEX(Import.PLE,$K61,ER$16)),IF(INDEX(Import.PLE,$K61,ER$16)&lt;=mediçao,CR61,0),0),PLE!$AA$28*CR61)</f>
        <v>0</v>
      </c>
      <c r="ES61" s="154">
        <f ca="1">IF($K61&lt;&gt;1,IF(ISNUMBER(INDEX(Import.PLE,$K61,ES$16)),IF(INDEX(Import.PLE,$K61,ES$16)&lt;=mediçao,CS61,0),0),PLE!$AA$28*CS61)</f>
        <v>0</v>
      </c>
      <c r="ET61" s="154">
        <f ca="1">IF($K61&lt;&gt;1,IF(ISNUMBER(INDEX(Import.PLE,$K61,ET$16)),IF(INDEX(Import.PLE,$K61,ET$16)&lt;=mediçao,CT61,0),0),PLE!$AA$28*CT61)</f>
        <v>0</v>
      </c>
      <c r="EU61" s="154">
        <f ca="1">IF($K61&lt;&gt;1,IF(ISNUMBER(INDEX(Import.PLE,$K61,EU$16)),IF(INDEX(Import.PLE,$K61,EU$16)&lt;=mediçao,CU61,0),0),PLE!$AA$28*CU61)</f>
        <v>0</v>
      </c>
      <c r="EV61" s="154">
        <f ca="1">IF($K61&lt;&gt;1,IF(ISNUMBER(INDEX(Import.PLE,$K61,EV$16)),IF(INDEX(Import.PLE,$K61,EV$16)&lt;=mediçao,CV61,0),0),PLE!$AA$28*CV61)</f>
        <v>0</v>
      </c>
      <c r="EW61" s="154">
        <f ca="1">IF($K61&lt;&gt;1,IF(ISNUMBER(INDEX(Import.PLE,$K61,EW$16)),IF(INDEX(Import.PLE,$K61,EW$16)&lt;=mediçao,CW61,0),0),PLE!$AA$28*CW61)</f>
        <v>0</v>
      </c>
      <c r="EX61" s="154">
        <f ca="1">IF($K61&lt;&gt;1,IF(ISNUMBER(INDEX(Import.PLE,$K61,EX$16)),IF(INDEX(Import.PLE,$K61,EX$16)&lt;=mediçao,CX61,0),0),PLE!$AA$28*CX61)</f>
        <v>0</v>
      </c>
      <c r="EY61" s="154">
        <f ca="1">IF($K61&lt;&gt;1,IF(ISNUMBER(INDEX(Import.PLE,$K61,EY$16)),IF(INDEX(Import.PLE,$K61,EY$16)&lt;=mediçao,CY61,0),0),PLE!$AA$28*CY61)</f>
        <v>0</v>
      </c>
      <c r="EZ61" s="154">
        <f ca="1">IF($K61&lt;&gt;1,IF(ISNUMBER(INDEX(Import.PLE,$K61,EZ$16)),IF(INDEX(Import.PLE,$K61,EZ$16)&lt;=mediçao,CZ61,0),0),PLE!$AA$28*CZ61)</f>
        <v>0</v>
      </c>
      <c r="FA61" s="154">
        <f ca="1">IF($K61&lt;&gt;1,IF(ISNUMBER(INDEX(Import.PLE,$K61,FA$16)),IF(INDEX(Import.PLE,$K61,FA$16)&lt;=mediçao,DA61,0),0),PLE!$AA$28*DA61)</f>
        <v>0</v>
      </c>
      <c r="FB61" s="154">
        <f ca="1">IF($K61&lt;&gt;1,IF(ISNUMBER(INDEX(Import.PLE,$K61,FB$16)),IF(INDEX(Import.PLE,$K61,FB$16)&lt;=mediçao,DB61,0),0),PLE!$AA$28*DB61)</f>
        <v>0</v>
      </c>
      <c r="FC61" s="154">
        <f ca="1">IF($K61&lt;&gt;1,IF(ISNUMBER(INDEX(Import.PLE,$K61,FC$16)),IF(INDEX(Import.PLE,$K61,FC$16)&lt;=mediçao,DC61,0),0),PLE!$AA$28*DC61)</f>
        <v>0</v>
      </c>
      <c r="FD61" s="154">
        <f ca="1">IF($K61&lt;&gt;1,IF(ISNUMBER(INDEX(Import.PLE,$K61,FD$16)),IF(INDEX(Import.PLE,$K61,FD$16)&lt;=mediçao,DD61,0),0),PLE!$AA$28*DD61)</f>
        <v>0</v>
      </c>
      <c r="FE61" s="154">
        <f ca="1">IF($K61&lt;&gt;1,IF(ISNUMBER(INDEX(Import.PLE,$K61,FE$16)),IF(INDEX(Import.PLE,$K61,FE$16)&lt;=mediçao,DE61,0),0),PLE!$AA$28*DE61)</f>
        <v>0</v>
      </c>
      <c r="FF61" s="154">
        <f ca="1">IF($K61&lt;&gt;1,IF(ISNUMBER(INDEX(Import.PLE,$K61,FF$16)),IF(INDEX(Import.PLE,$K61,FF$16)&lt;=mediçao,DF61,0),0),PLE!$AA$28*DF61)</f>
        <v>0</v>
      </c>
      <c r="FG61" s="154">
        <f ca="1">IF($K61&lt;&gt;1,IF(ISNUMBER(INDEX(Import.PLE,$K61,FG$16)),IF(INDEX(Import.PLE,$K61,FG$16)&lt;=mediçao,DG61,0),0),PLE!$AA$28*DG61)</f>
        <v>0</v>
      </c>
      <c r="FH61" s="154">
        <f ca="1">IF($K61&lt;&gt;1,IF(ISNUMBER(INDEX(Import.PLE,$K61,FH$16)),IF(INDEX(Import.PLE,$K61,FH$16)&lt;=mediçao,DH61,0),0),PLE!$AA$28*DH61)</f>
        <v>0</v>
      </c>
      <c r="FI61" s="154">
        <f ca="1">IF($K61&lt;&gt;1,IF(ISNUMBER(INDEX(Import.PLE,$K61,FI$16)),IF(INDEX(Import.PLE,$K61,FI$16)&lt;=mediçao,DI61,0),0),PLE!$AA$28*DI61)</f>
        <v>0</v>
      </c>
      <c r="FJ61" s="154">
        <f ca="1">IF($K61&lt;&gt;1,IF(ISNUMBER(INDEX(Import.PLE,$K61,FJ$16)),IF(INDEX(Import.PLE,$K61,FJ$16)&lt;=mediçao,DJ61,0),0),PLE!$AA$28*DJ61)</f>
        <v>0</v>
      </c>
    </row>
    <row r="62" spans="2:166" s="113" customFormat="1" ht="15" hidden="1" x14ac:dyDescent="0.25">
      <c r="B62" s="153">
        <f t="shared" ca="1" si="3"/>
        <v>45</v>
      </c>
      <c r="C62" s="108" t="s">
        <v>2</v>
      </c>
      <c r="D62" s="155" t="s">
        <v>2</v>
      </c>
      <c r="E62" s="156" t="str">
        <f ca="1">INDEX(Eventos,K62,2)</f>
        <v>Administração Local</v>
      </c>
      <c r="F62" s="157" t="s">
        <v>11</v>
      </c>
      <c r="G62" s="109" t="str">
        <f t="shared" si="5"/>
        <v/>
      </c>
      <c r="H62" s="110" t="str">
        <f>IF(AND(ISNUMBER(G62),G62&lt;&gt;0),I62/G62,IF(G62=0,0,""))</f>
        <v/>
      </c>
      <c r="I62" s="110">
        <f ca="1">SUM(N62:BK62)</f>
        <v>10150.9</v>
      </c>
      <c r="J62" s="111"/>
      <c r="K62" s="209">
        <f ca="1">INDEX(Eventos,ROW(Nível)-ROW(LForçamento),1)</f>
        <v>1</v>
      </c>
      <c r="L62" s="152" t="str">
        <f ca="1">IF(AND(NumEvento&lt;&gt;"",Nível="Serviço"),INDEX(Eventos,NumEvento,2),"")</f>
        <v/>
      </c>
      <c r="M62" s="112"/>
      <c r="N62" s="154">
        <f t="shared" ref="N62:W71" ca="1" si="114">IF(N$15="",0,SUMIF(Import.numEventos,$K62,OFFSET(PreçoServiçoPorFrente,0,N$16-1,,1)))</f>
        <v>10150.9</v>
      </c>
      <c r="O62" s="154">
        <f t="shared" ca="1" si="114"/>
        <v>0</v>
      </c>
      <c r="P62" s="154">
        <f t="shared" ca="1" si="114"/>
        <v>0</v>
      </c>
      <c r="Q62" s="154">
        <f t="shared" ca="1" si="114"/>
        <v>0</v>
      </c>
      <c r="R62" s="154">
        <f t="shared" ca="1" si="114"/>
        <v>0</v>
      </c>
      <c r="S62" s="154">
        <f t="shared" ca="1" si="114"/>
        <v>0</v>
      </c>
      <c r="T62" s="154">
        <f t="shared" ca="1" si="114"/>
        <v>0</v>
      </c>
      <c r="U62" s="154">
        <f t="shared" ca="1" si="114"/>
        <v>0</v>
      </c>
      <c r="V62" s="154">
        <f t="shared" ca="1" si="114"/>
        <v>0</v>
      </c>
      <c r="W62" s="154">
        <f t="shared" ca="1" si="114"/>
        <v>0</v>
      </c>
      <c r="X62" s="154">
        <f t="shared" ref="X62:AG71" ca="1" si="115">IF(X$15="",0,SUMIF(Import.numEventos,$K62,OFFSET(PreçoServiçoPorFrente,0,X$16-1,,1)))</f>
        <v>0</v>
      </c>
      <c r="Y62" s="154">
        <f t="shared" ca="1" si="115"/>
        <v>0</v>
      </c>
      <c r="Z62" s="154">
        <f t="shared" ca="1" si="115"/>
        <v>0</v>
      </c>
      <c r="AA62" s="154">
        <f t="shared" ca="1" si="115"/>
        <v>0</v>
      </c>
      <c r="AB62" s="154">
        <f t="shared" ca="1" si="115"/>
        <v>0</v>
      </c>
      <c r="AC62" s="154">
        <f t="shared" ca="1" si="115"/>
        <v>0</v>
      </c>
      <c r="AD62" s="154">
        <f t="shared" ca="1" si="115"/>
        <v>0</v>
      </c>
      <c r="AE62" s="154">
        <f t="shared" ca="1" si="115"/>
        <v>0</v>
      </c>
      <c r="AF62" s="154">
        <f t="shared" ca="1" si="115"/>
        <v>0</v>
      </c>
      <c r="AG62" s="154">
        <f t="shared" ca="1" si="115"/>
        <v>0</v>
      </c>
      <c r="AH62" s="154">
        <f t="shared" ref="AH62:AQ71" ca="1" si="116">IF(AH$15="",0,SUMIF(Import.numEventos,$K62,OFFSET(PreçoServiçoPorFrente,0,AH$16-1,,1)))</f>
        <v>0</v>
      </c>
      <c r="AI62" s="154">
        <f t="shared" ca="1" si="116"/>
        <v>0</v>
      </c>
      <c r="AJ62" s="154">
        <f t="shared" ca="1" si="116"/>
        <v>0</v>
      </c>
      <c r="AK62" s="154">
        <f t="shared" ca="1" si="116"/>
        <v>0</v>
      </c>
      <c r="AL62" s="154">
        <f t="shared" ca="1" si="116"/>
        <v>0</v>
      </c>
      <c r="AM62" s="154">
        <f t="shared" ca="1" si="116"/>
        <v>0</v>
      </c>
      <c r="AN62" s="154">
        <f t="shared" ca="1" si="116"/>
        <v>0</v>
      </c>
      <c r="AO62" s="154">
        <f t="shared" ca="1" si="116"/>
        <v>0</v>
      </c>
      <c r="AP62" s="154">
        <f t="shared" ca="1" si="116"/>
        <v>0</v>
      </c>
      <c r="AQ62" s="154">
        <f t="shared" ca="1" si="116"/>
        <v>0</v>
      </c>
      <c r="AR62" s="154">
        <f t="shared" ref="AR62:BA71" ca="1" si="117">IF(AR$15="",0,SUMIF(Import.numEventos,$K62,OFFSET(PreçoServiçoPorFrente,0,AR$16-1,,1)))</f>
        <v>0</v>
      </c>
      <c r="AS62" s="154">
        <f t="shared" ca="1" si="117"/>
        <v>0</v>
      </c>
      <c r="AT62" s="154">
        <f t="shared" ca="1" si="117"/>
        <v>0</v>
      </c>
      <c r="AU62" s="154">
        <f t="shared" ca="1" si="117"/>
        <v>0</v>
      </c>
      <c r="AV62" s="154">
        <f t="shared" ca="1" si="117"/>
        <v>0</v>
      </c>
      <c r="AW62" s="154">
        <f t="shared" ca="1" si="117"/>
        <v>0</v>
      </c>
      <c r="AX62" s="154">
        <f t="shared" ca="1" si="117"/>
        <v>0</v>
      </c>
      <c r="AY62" s="154">
        <f t="shared" ca="1" si="117"/>
        <v>0</v>
      </c>
      <c r="AZ62" s="154">
        <f t="shared" ca="1" si="117"/>
        <v>0</v>
      </c>
      <c r="BA62" s="154">
        <f t="shared" ca="1" si="117"/>
        <v>0</v>
      </c>
      <c r="BB62" s="154">
        <f t="shared" ref="BB62:BK71" ca="1" si="118">IF(BB$15="",0,SUMIF(Import.numEventos,$K62,OFFSET(PreçoServiçoPorFrente,0,BB$16-1,,1)))</f>
        <v>0</v>
      </c>
      <c r="BC62" s="154">
        <f t="shared" ca="1" si="118"/>
        <v>0</v>
      </c>
      <c r="BD62" s="154">
        <f t="shared" ca="1" si="118"/>
        <v>0</v>
      </c>
      <c r="BE62" s="154">
        <f t="shared" ca="1" si="118"/>
        <v>0</v>
      </c>
      <c r="BF62" s="154">
        <f t="shared" ca="1" si="118"/>
        <v>0</v>
      </c>
      <c r="BG62" s="154">
        <f t="shared" ca="1" si="118"/>
        <v>0</v>
      </c>
      <c r="BH62" s="154">
        <f t="shared" ca="1" si="118"/>
        <v>0</v>
      </c>
      <c r="BI62" s="154">
        <f t="shared" ca="1" si="118"/>
        <v>0</v>
      </c>
      <c r="BJ62" s="154">
        <f t="shared" ca="1" si="118"/>
        <v>0</v>
      </c>
      <c r="BK62" s="154">
        <f t="shared" ca="1" si="118"/>
        <v>0</v>
      </c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</row>
    <row r="63" spans="2:166" s="113" customFormat="1" ht="15" hidden="1" x14ac:dyDescent="0.25">
      <c r="B63" s="153">
        <f t="shared" ca="1" si="3"/>
        <v>46</v>
      </c>
      <c r="C63" s="108" t="s">
        <v>2</v>
      </c>
      <c r="D63" s="155" t="s">
        <v>2</v>
      </c>
      <c r="E63" s="156" t="str">
        <f ca="1">INDEX(Eventos,K63,2)</f>
        <v>CANTEIRO DE OBRA</v>
      </c>
      <c r="F63" s="157" t="s">
        <v>11</v>
      </c>
      <c r="G63" s="109" t="str">
        <f t="shared" si="5"/>
        <v/>
      </c>
      <c r="H63" s="110" t="str">
        <f>IF(AND(ISNUMBER(G63),G63&lt;&gt;0),I63/G63,IF(G63=0,0,""))</f>
        <v/>
      </c>
      <c r="I63" s="110">
        <f ca="1">SUM(N63:BK63)</f>
        <v>8844</v>
      </c>
      <c r="J63" s="111"/>
      <c r="K63" s="209">
        <f ca="1">INDEX(Eventos,ROW(Nível)-ROW(LForçamento),1)</f>
        <v>2</v>
      </c>
      <c r="L63" s="152" t="str">
        <f ca="1">IF(AND(NumEvento&lt;&gt;"",Nível="Serviço"),INDEX(Eventos,NumEvento,2),"")</f>
        <v/>
      </c>
      <c r="M63" s="112"/>
      <c r="N63" s="154">
        <f t="shared" ca="1" si="114"/>
        <v>8844</v>
      </c>
      <c r="O63" s="154">
        <f t="shared" ca="1" si="114"/>
        <v>0</v>
      </c>
      <c r="P63" s="154">
        <f t="shared" ca="1" si="114"/>
        <v>0</v>
      </c>
      <c r="Q63" s="154">
        <f t="shared" ca="1" si="114"/>
        <v>0</v>
      </c>
      <c r="R63" s="154">
        <f t="shared" ca="1" si="114"/>
        <v>0</v>
      </c>
      <c r="S63" s="154">
        <f t="shared" ca="1" si="114"/>
        <v>0</v>
      </c>
      <c r="T63" s="154">
        <f t="shared" ca="1" si="114"/>
        <v>0</v>
      </c>
      <c r="U63" s="154">
        <f t="shared" ca="1" si="114"/>
        <v>0</v>
      </c>
      <c r="V63" s="154">
        <f t="shared" ca="1" si="114"/>
        <v>0</v>
      </c>
      <c r="W63" s="154">
        <f t="shared" ca="1" si="114"/>
        <v>0</v>
      </c>
      <c r="X63" s="154">
        <f t="shared" ca="1" si="115"/>
        <v>0</v>
      </c>
      <c r="Y63" s="154">
        <f t="shared" ca="1" si="115"/>
        <v>0</v>
      </c>
      <c r="Z63" s="154">
        <f t="shared" ca="1" si="115"/>
        <v>0</v>
      </c>
      <c r="AA63" s="154">
        <f t="shared" ca="1" si="115"/>
        <v>0</v>
      </c>
      <c r="AB63" s="154">
        <f t="shared" ca="1" si="115"/>
        <v>0</v>
      </c>
      <c r="AC63" s="154">
        <f t="shared" ca="1" si="115"/>
        <v>0</v>
      </c>
      <c r="AD63" s="154">
        <f t="shared" ca="1" si="115"/>
        <v>0</v>
      </c>
      <c r="AE63" s="154">
        <f t="shared" ca="1" si="115"/>
        <v>0</v>
      </c>
      <c r="AF63" s="154">
        <f t="shared" ca="1" si="115"/>
        <v>0</v>
      </c>
      <c r="AG63" s="154">
        <f t="shared" ca="1" si="115"/>
        <v>0</v>
      </c>
      <c r="AH63" s="154">
        <f t="shared" ca="1" si="116"/>
        <v>0</v>
      </c>
      <c r="AI63" s="154">
        <f t="shared" ca="1" si="116"/>
        <v>0</v>
      </c>
      <c r="AJ63" s="154">
        <f t="shared" ca="1" si="116"/>
        <v>0</v>
      </c>
      <c r="AK63" s="154">
        <f t="shared" ca="1" si="116"/>
        <v>0</v>
      </c>
      <c r="AL63" s="154">
        <f t="shared" ca="1" si="116"/>
        <v>0</v>
      </c>
      <c r="AM63" s="154">
        <f t="shared" ca="1" si="116"/>
        <v>0</v>
      </c>
      <c r="AN63" s="154">
        <f t="shared" ca="1" si="116"/>
        <v>0</v>
      </c>
      <c r="AO63" s="154">
        <f t="shared" ca="1" si="116"/>
        <v>0</v>
      </c>
      <c r="AP63" s="154">
        <f t="shared" ca="1" si="116"/>
        <v>0</v>
      </c>
      <c r="AQ63" s="154">
        <f t="shared" ca="1" si="116"/>
        <v>0</v>
      </c>
      <c r="AR63" s="154">
        <f t="shared" ca="1" si="117"/>
        <v>0</v>
      </c>
      <c r="AS63" s="154">
        <f t="shared" ca="1" si="117"/>
        <v>0</v>
      </c>
      <c r="AT63" s="154">
        <f t="shared" ca="1" si="117"/>
        <v>0</v>
      </c>
      <c r="AU63" s="154">
        <f t="shared" ca="1" si="117"/>
        <v>0</v>
      </c>
      <c r="AV63" s="154">
        <f t="shared" ca="1" si="117"/>
        <v>0</v>
      </c>
      <c r="AW63" s="154">
        <f t="shared" ca="1" si="117"/>
        <v>0</v>
      </c>
      <c r="AX63" s="154">
        <f t="shared" ca="1" si="117"/>
        <v>0</v>
      </c>
      <c r="AY63" s="154">
        <f t="shared" ca="1" si="117"/>
        <v>0</v>
      </c>
      <c r="AZ63" s="154">
        <f t="shared" ca="1" si="117"/>
        <v>0</v>
      </c>
      <c r="BA63" s="154">
        <f t="shared" ca="1" si="117"/>
        <v>0</v>
      </c>
      <c r="BB63" s="154">
        <f t="shared" ca="1" si="118"/>
        <v>0</v>
      </c>
      <c r="BC63" s="154">
        <f t="shared" ca="1" si="118"/>
        <v>0</v>
      </c>
      <c r="BD63" s="154">
        <f t="shared" ca="1" si="118"/>
        <v>0</v>
      </c>
      <c r="BE63" s="154">
        <f t="shared" ca="1" si="118"/>
        <v>0</v>
      </c>
      <c r="BF63" s="154">
        <f t="shared" ca="1" si="118"/>
        <v>0</v>
      </c>
      <c r="BG63" s="154">
        <f t="shared" ca="1" si="118"/>
        <v>0</v>
      </c>
      <c r="BH63" s="154">
        <f t="shared" ca="1" si="118"/>
        <v>0</v>
      </c>
      <c r="BI63" s="154">
        <f t="shared" ca="1" si="118"/>
        <v>0</v>
      </c>
      <c r="BJ63" s="154">
        <f t="shared" ca="1" si="118"/>
        <v>0</v>
      </c>
      <c r="BK63" s="154">
        <f t="shared" ca="1" si="118"/>
        <v>0</v>
      </c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</row>
    <row r="64" spans="2:166" s="113" customFormat="1" ht="15" hidden="1" x14ac:dyDescent="0.25">
      <c r="B64" s="153">
        <f t="shared" ca="1" si="3"/>
        <v>47</v>
      </c>
      <c r="C64" s="108" t="s">
        <v>2</v>
      </c>
      <c r="D64" s="155" t="s">
        <v>2</v>
      </c>
      <c r="E64" s="156" t="str">
        <f ca="1">INDEX(Eventos,K64,2)</f>
        <v>SERVIÇOS PRELIMINARES</v>
      </c>
      <c r="F64" s="157" t="s">
        <v>11</v>
      </c>
      <c r="G64" s="109" t="str">
        <f t="shared" si="5"/>
        <v/>
      </c>
      <c r="H64" s="110" t="str">
        <f>IF(AND(ISNUMBER(G64),G64&lt;&gt;0),I64/G64,IF(G64=0,0,""))</f>
        <v/>
      </c>
      <c r="I64" s="110">
        <f ca="1">SUM(N64:BK64)</f>
        <v>2518.14</v>
      </c>
      <c r="J64" s="111"/>
      <c r="K64" s="209">
        <f ca="1">INDEX(Eventos,ROW(Nível)-ROW(LForçamento),1)</f>
        <v>3</v>
      </c>
      <c r="L64" s="152" t="str">
        <f ca="1">IF(AND(NumEvento&lt;&gt;"",Nível="Serviço"),INDEX(Eventos,NumEvento,2),"")</f>
        <v/>
      </c>
      <c r="M64" s="112"/>
      <c r="N64" s="154">
        <f t="shared" ca="1" si="114"/>
        <v>2518.14</v>
      </c>
      <c r="O64" s="154">
        <f t="shared" ca="1" si="114"/>
        <v>0</v>
      </c>
      <c r="P64" s="154">
        <f t="shared" ca="1" si="114"/>
        <v>0</v>
      </c>
      <c r="Q64" s="154">
        <f t="shared" ca="1" si="114"/>
        <v>0</v>
      </c>
      <c r="R64" s="154">
        <f t="shared" ca="1" si="114"/>
        <v>0</v>
      </c>
      <c r="S64" s="154">
        <f t="shared" ca="1" si="114"/>
        <v>0</v>
      </c>
      <c r="T64" s="154">
        <f t="shared" ca="1" si="114"/>
        <v>0</v>
      </c>
      <c r="U64" s="154">
        <f t="shared" ca="1" si="114"/>
        <v>0</v>
      </c>
      <c r="V64" s="154">
        <f t="shared" ca="1" si="114"/>
        <v>0</v>
      </c>
      <c r="W64" s="154">
        <f t="shared" ca="1" si="114"/>
        <v>0</v>
      </c>
      <c r="X64" s="154">
        <f t="shared" ca="1" si="115"/>
        <v>0</v>
      </c>
      <c r="Y64" s="154">
        <f t="shared" ca="1" si="115"/>
        <v>0</v>
      </c>
      <c r="Z64" s="154">
        <f t="shared" ca="1" si="115"/>
        <v>0</v>
      </c>
      <c r="AA64" s="154">
        <f t="shared" ca="1" si="115"/>
        <v>0</v>
      </c>
      <c r="AB64" s="154">
        <f t="shared" ca="1" si="115"/>
        <v>0</v>
      </c>
      <c r="AC64" s="154">
        <f t="shared" ca="1" si="115"/>
        <v>0</v>
      </c>
      <c r="AD64" s="154">
        <f t="shared" ca="1" si="115"/>
        <v>0</v>
      </c>
      <c r="AE64" s="154">
        <f t="shared" ca="1" si="115"/>
        <v>0</v>
      </c>
      <c r="AF64" s="154">
        <f t="shared" ca="1" si="115"/>
        <v>0</v>
      </c>
      <c r="AG64" s="154">
        <f t="shared" ca="1" si="115"/>
        <v>0</v>
      </c>
      <c r="AH64" s="154">
        <f t="shared" ca="1" si="116"/>
        <v>0</v>
      </c>
      <c r="AI64" s="154">
        <f t="shared" ca="1" si="116"/>
        <v>0</v>
      </c>
      <c r="AJ64" s="154">
        <f t="shared" ca="1" si="116"/>
        <v>0</v>
      </c>
      <c r="AK64" s="154">
        <f t="shared" ca="1" si="116"/>
        <v>0</v>
      </c>
      <c r="AL64" s="154">
        <f t="shared" ca="1" si="116"/>
        <v>0</v>
      </c>
      <c r="AM64" s="154">
        <f t="shared" ca="1" si="116"/>
        <v>0</v>
      </c>
      <c r="AN64" s="154">
        <f t="shared" ca="1" si="116"/>
        <v>0</v>
      </c>
      <c r="AO64" s="154">
        <f t="shared" ca="1" si="116"/>
        <v>0</v>
      </c>
      <c r="AP64" s="154">
        <f t="shared" ca="1" si="116"/>
        <v>0</v>
      </c>
      <c r="AQ64" s="154">
        <f t="shared" ca="1" si="116"/>
        <v>0</v>
      </c>
      <c r="AR64" s="154">
        <f t="shared" ca="1" si="117"/>
        <v>0</v>
      </c>
      <c r="AS64" s="154">
        <f t="shared" ca="1" si="117"/>
        <v>0</v>
      </c>
      <c r="AT64" s="154">
        <f t="shared" ca="1" si="117"/>
        <v>0</v>
      </c>
      <c r="AU64" s="154">
        <f t="shared" ca="1" si="117"/>
        <v>0</v>
      </c>
      <c r="AV64" s="154">
        <f t="shared" ca="1" si="117"/>
        <v>0</v>
      </c>
      <c r="AW64" s="154">
        <f t="shared" ca="1" si="117"/>
        <v>0</v>
      </c>
      <c r="AX64" s="154">
        <f t="shared" ca="1" si="117"/>
        <v>0</v>
      </c>
      <c r="AY64" s="154">
        <f t="shared" ca="1" si="117"/>
        <v>0</v>
      </c>
      <c r="AZ64" s="154">
        <f t="shared" ca="1" si="117"/>
        <v>0</v>
      </c>
      <c r="BA64" s="154">
        <f t="shared" ca="1" si="117"/>
        <v>0</v>
      </c>
      <c r="BB64" s="154">
        <f t="shared" ca="1" si="118"/>
        <v>0</v>
      </c>
      <c r="BC64" s="154">
        <f t="shared" ca="1" si="118"/>
        <v>0</v>
      </c>
      <c r="BD64" s="154">
        <f t="shared" ca="1" si="118"/>
        <v>0</v>
      </c>
      <c r="BE64" s="154">
        <f t="shared" ca="1" si="118"/>
        <v>0</v>
      </c>
      <c r="BF64" s="154">
        <f t="shared" ca="1" si="118"/>
        <v>0</v>
      </c>
      <c r="BG64" s="154">
        <f t="shared" ca="1" si="118"/>
        <v>0</v>
      </c>
      <c r="BH64" s="154">
        <f t="shared" ca="1" si="118"/>
        <v>0</v>
      </c>
      <c r="BI64" s="154">
        <f t="shared" ca="1" si="118"/>
        <v>0</v>
      </c>
      <c r="BJ64" s="154">
        <f t="shared" ca="1" si="118"/>
        <v>0</v>
      </c>
      <c r="BK64" s="154">
        <f t="shared" ca="1" si="118"/>
        <v>0</v>
      </c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</row>
    <row r="65" spans="2:114" s="113" customFormat="1" ht="15" hidden="1" x14ac:dyDescent="0.25">
      <c r="B65" s="153">
        <f t="shared" ca="1" si="3"/>
        <v>48</v>
      </c>
      <c r="C65" s="108" t="s">
        <v>2</v>
      </c>
      <c r="D65" s="155" t="s">
        <v>2</v>
      </c>
      <c r="E65" s="156" t="str">
        <f ca="1">INDEX(Eventos,K65,2)</f>
        <v>MOBILIZAÇÃO E DESMOBILIZAÇÃO</v>
      </c>
      <c r="F65" s="157" t="s">
        <v>11</v>
      </c>
      <c r="G65" s="109" t="str">
        <f t="shared" si="5"/>
        <v/>
      </c>
      <c r="H65" s="110" t="str">
        <f>IF(AND(ISNUMBER(G65),G65&lt;&gt;0),I65/G65,IF(G65=0,0,""))</f>
        <v/>
      </c>
      <c r="I65" s="110">
        <f ca="1">SUM(N65:BK65)</f>
        <v>16784.990000000002</v>
      </c>
      <c r="J65" s="111"/>
      <c r="K65" s="209">
        <f ca="1">INDEX(Eventos,ROW(Nível)-ROW(LForçamento),1)</f>
        <v>4</v>
      </c>
      <c r="L65" s="152" t="str">
        <f ca="1">IF(AND(NumEvento&lt;&gt;"",Nível="Serviço"),INDEX(Eventos,NumEvento,2),"")</f>
        <v/>
      </c>
      <c r="M65" s="112"/>
      <c r="N65" s="154">
        <f t="shared" ca="1" si="114"/>
        <v>16784.990000000002</v>
      </c>
      <c r="O65" s="154">
        <f t="shared" ca="1" si="114"/>
        <v>0</v>
      </c>
      <c r="P65" s="154">
        <f t="shared" ca="1" si="114"/>
        <v>0</v>
      </c>
      <c r="Q65" s="154">
        <f t="shared" ca="1" si="114"/>
        <v>0</v>
      </c>
      <c r="R65" s="154">
        <f t="shared" ca="1" si="114"/>
        <v>0</v>
      </c>
      <c r="S65" s="154">
        <f t="shared" ca="1" si="114"/>
        <v>0</v>
      </c>
      <c r="T65" s="154">
        <f t="shared" ca="1" si="114"/>
        <v>0</v>
      </c>
      <c r="U65" s="154">
        <f t="shared" ca="1" si="114"/>
        <v>0</v>
      </c>
      <c r="V65" s="154">
        <f t="shared" ca="1" si="114"/>
        <v>0</v>
      </c>
      <c r="W65" s="154">
        <f t="shared" ca="1" si="114"/>
        <v>0</v>
      </c>
      <c r="X65" s="154">
        <f t="shared" ca="1" si="115"/>
        <v>0</v>
      </c>
      <c r="Y65" s="154">
        <f t="shared" ca="1" si="115"/>
        <v>0</v>
      </c>
      <c r="Z65" s="154">
        <f t="shared" ca="1" si="115"/>
        <v>0</v>
      </c>
      <c r="AA65" s="154">
        <f t="shared" ca="1" si="115"/>
        <v>0</v>
      </c>
      <c r="AB65" s="154">
        <f t="shared" ca="1" si="115"/>
        <v>0</v>
      </c>
      <c r="AC65" s="154">
        <f t="shared" ca="1" si="115"/>
        <v>0</v>
      </c>
      <c r="AD65" s="154">
        <f t="shared" ca="1" si="115"/>
        <v>0</v>
      </c>
      <c r="AE65" s="154">
        <f t="shared" ca="1" si="115"/>
        <v>0</v>
      </c>
      <c r="AF65" s="154">
        <f t="shared" ca="1" si="115"/>
        <v>0</v>
      </c>
      <c r="AG65" s="154">
        <f t="shared" ca="1" si="115"/>
        <v>0</v>
      </c>
      <c r="AH65" s="154">
        <f t="shared" ca="1" si="116"/>
        <v>0</v>
      </c>
      <c r="AI65" s="154">
        <f t="shared" ca="1" si="116"/>
        <v>0</v>
      </c>
      <c r="AJ65" s="154">
        <f t="shared" ca="1" si="116"/>
        <v>0</v>
      </c>
      <c r="AK65" s="154">
        <f t="shared" ca="1" si="116"/>
        <v>0</v>
      </c>
      <c r="AL65" s="154">
        <f t="shared" ca="1" si="116"/>
        <v>0</v>
      </c>
      <c r="AM65" s="154">
        <f t="shared" ca="1" si="116"/>
        <v>0</v>
      </c>
      <c r="AN65" s="154">
        <f t="shared" ca="1" si="116"/>
        <v>0</v>
      </c>
      <c r="AO65" s="154">
        <f t="shared" ca="1" si="116"/>
        <v>0</v>
      </c>
      <c r="AP65" s="154">
        <f t="shared" ca="1" si="116"/>
        <v>0</v>
      </c>
      <c r="AQ65" s="154">
        <f t="shared" ca="1" si="116"/>
        <v>0</v>
      </c>
      <c r="AR65" s="154">
        <f t="shared" ca="1" si="117"/>
        <v>0</v>
      </c>
      <c r="AS65" s="154">
        <f t="shared" ca="1" si="117"/>
        <v>0</v>
      </c>
      <c r="AT65" s="154">
        <f t="shared" ca="1" si="117"/>
        <v>0</v>
      </c>
      <c r="AU65" s="154">
        <f t="shared" ca="1" si="117"/>
        <v>0</v>
      </c>
      <c r="AV65" s="154">
        <f t="shared" ca="1" si="117"/>
        <v>0</v>
      </c>
      <c r="AW65" s="154">
        <f t="shared" ca="1" si="117"/>
        <v>0</v>
      </c>
      <c r="AX65" s="154">
        <f t="shared" ca="1" si="117"/>
        <v>0</v>
      </c>
      <c r="AY65" s="154">
        <f t="shared" ca="1" si="117"/>
        <v>0</v>
      </c>
      <c r="AZ65" s="154">
        <f t="shared" ca="1" si="117"/>
        <v>0</v>
      </c>
      <c r="BA65" s="154">
        <f t="shared" ca="1" si="117"/>
        <v>0</v>
      </c>
      <c r="BB65" s="154">
        <f t="shared" ca="1" si="118"/>
        <v>0</v>
      </c>
      <c r="BC65" s="154">
        <f t="shared" ca="1" si="118"/>
        <v>0</v>
      </c>
      <c r="BD65" s="154">
        <f t="shared" ca="1" si="118"/>
        <v>0</v>
      </c>
      <c r="BE65" s="154">
        <f t="shared" ca="1" si="118"/>
        <v>0</v>
      </c>
      <c r="BF65" s="154">
        <f t="shared" ca="1" si="118"/>
        <v>0</v>
      </c>
      <c r="BG65" s="154">
        <f t="shared" ca="1" si="118"/>
        <v>0</v>
      </c>
      <c r="BH65" s="154">
        <f t="shared" ca="1" si="118"/>
        <v>0</v>
      </c>
      <c r="BI65" s="154">
        <f t="shared" ca="1" si="118"/>
        <v>0</v>
      </c>
      <c r="BJ65" s="154">
        <f t="shared" ca="1" si="118"/>
        <v>0</v>
      </c>
      <c r="BK65" s="154">
        <f t="shared" ca="1" si="118"/>
        <v>0</v>
      </c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</row>
    <row r="66" spans="2:114" s="113" customFormat="1" ht="15" hidden="1" x14ac:dyDescent="0.25">
      <c r="B66" s="153">
        <f t="shared" ca="1" si="3"/>
        <v>49</v>
      </c>
      <c r="C66" s="108" t="s">
        <v>2</v>
      </c>
      <c r="D66" s="155" t="s">
        <v>2</v>
      </c>
      <c r="E66" s="156" t="str">
        <f ca="1">INDEX(Eventos,K66,2)</f>
        <v>TERRAPLANAGEM</v>
      </c>
      <c r="F66" s="157" t="s">
        <v>11</v>
      </c>
      <c r="G66" s="109" t="str">
        <f t="shared" si="5"/>
        <v/>
      </c>
      <c r="H66" s="110" t="str">
        <f t="shared" ref="H66:H69" si="119">IF(AND(ISNUMBER(G66),G66&lt;&gt;0),I66/G66,IF(G66=0,0,""))</f>
        <v/>
      </c>
      <c r="I66" s="110">
        <f t="shared" ref="I66:I69" ca="1" si="120">SUM(N66:BK66)</f>
        <v>21636.87</v>
      </c>
      <c r="J66" s="111"/>
      <c r="K66" s="209">
        <f ca="1">INDEX(Eventos,ROW(Nível)-ROW(LForçamento),1)</f>
        <v>5</v>
      </c>
      <c r="L66" s="152" t="str">
        <f ca="1">IF(AND(NumEvento&lt;&gt;"",Nível="Serviço"),INDEX(Eventos,NumEvento,2),"")</f>
        <v/>
      </c>
      <c r="M66" s="112"/>
      <c r="N66" s="154">
        <f t="shared" ca="1" si="114"/>
        <v>21636.87</v>
      </c>
      <c r="O66" s="154">
        <f t="shared" ca="1" si="114"/>
        <v>0</v>
      </c>
      <c r="P66" s="154">
        <f t="shared" ca="1" si="114"/>
        <v>0</v>
      </c>
      <c r="Q66" s="154">
        <f t="shared" ca="1" si="114"/>
        <v>0</v>
      </c>
      <c r="R66" s="154">
        <f t="shared" ca="1" si="114"/>
        <v>0</v>
      </c>
      <c r="S66" s="154">
        <f t="shared" ca="1" si="114"/>
        <v>0</v>
      </c>
      <c r="T66" s="154">
        <f t="shared" ca="1" si="114"/>
        <v>0</v>
      </c>
      <c r="U66" s="154">
        <f t="shared" ca="1" si="114"/>
        <v>0</v>
      </c>
      <c r="V66" s="154">
        <f t="shared" ca="1" si="114"/>
        <v>0</v>
      </c>
      <c r="W66" s="154">
        <f t="shared" ca="1" si="114"/>
        <v>0</v>
      </c>
      <c r="X66" s="154">
        <f t="shared" ca="1" si="115"/>
        <v>0</v>
      </c>
      <c r="Y66" s="154">
        <f t="shared" ca="1" si="115"/>
        <v>0</v>
      </c>
      <c r="Z66" s="154">
        <f t="shared" ca="1" si="115"/>
        <v>0</v>
      </c>
      <c r="AA66" s="154">
        <f t="shared" ca="1" si="115"/>
        <v>0</v>
      </c>
      <c r="AB66" s="154">
        <f t="shared" ca="1" si="115"/>
        <v>0</v>
      </c>
      <c r="AC66" s="154">
        <f t="shared" ca="1" si="115"/>
        <v>0</v>
      </c>
      <c r="AD66" s="154">
        <f t="shared" ca="1" si="115"/>
        <v>0</v>
      </c>
      <c r="AE66" s="154">
        <f t="shared" ca="1" si="115"/>
        <v>0</v>
      </c>
      <c r="AF66" s="154">
        <f t="shared" ca="1" si="115"/>
        <v>0</v>
      </c>
      <c r="AG66" s="154">
        <f t="shared" ca="1" si="115"/>
        <v>0</v>
      </c>
      <c r="AH66" s="154">
        <f t="shared" ca="1" si="116"/>
        <v>0</v>
      </c>
      <c r="AI66" s="154">
        <f t="shared" ca="1" si="116"/>
        <v>0</v>
      </c>
      <c r="AJ66" s="154">
        <f t="shared" ca="1" si="116"/>
        <v>0</v>
      </c>
      <c r="AK66" s="154">
        <f t="shared" ca="1" si="116"/>
        <v>0</v>
      </c>
      <c r="AL66" s="154">
        <f t="shared" ca="1" si="116"/>
        <v>0</v>
      </c>
      <c r="AM66" s="154">
        <f t="shared" ca="1" si="116"/>
        <v>0</v>
      </c>
      <c r="AN66" s="154">
        <f t="shared" ca="1" si="116"/>
        <v>0</v>
      </c>
      <c r="AO66" s="154">
        <f t="shared" ca="1" si="116"/>
        <v>0</v>
      </c>
      <c r="AP66" s="154">
        <f t="shared" ca="1" si="116"/>
        <v>0</v>
      </c>
      <c r="AQ66" s="154">
        <f t="shared" ca="1" si="116"/>
        <v>0</v>
      </c>
      <c r="AR66" s="154">
        <f t="shared" ca="1" si="117"/>
        <v>0</v>
      </c>
      <c r="AS66" s="154">
        <f t="shared" ca="1" si="117"/>
        <v>0</v>
      </c>
      <c r="AT66" s="154">
        <f t="shared" ca="1" si="117"/>
        <v>0</v>
      </c>
      <c r="AU66" s="154">
        <f t="shared" ca="1" si="117"/>
        <v>0</v>
      </c>
      <c r="AV66" s="154">
        <f t="shared" ca="1" si="117"/>
        <v>0</v>
      </c>
      <c r="AW66" s="154">
        <f t="shared" ca="1" si="117"/>
        <v>0</v>
      </c>
      <c r="AX66" s="154">
        <f t="shared" ca="1" si="117"/>
        <v>0</v>
      </c>
      <c r="AY66" s="154">
        <f t="shared" ca="1" si="117"/>
        <v>0</v>
      </c>
      <c r="AZ66" s="154">
        <f t="shared" ca="1" si="117"/>
        <v>0</v>
      </c>
      <c r="BA66" s="154">
        <f t="shared" ca="1" si="117"/>
        <v>0</v>
      </c>
      <c r="BB66" s="154">
        <f t="shared" ca="1" si="118"/>
        <v>0</v>
      </c>
      <c r="BC66" s="154">
        <f t="shared" ca="1" si="118"/>
        <v>0</v>
      </c>
      <c r="BD66" s="154">
        <f t="shared" ca="1" si="118"/>
        <v>0</v>
      </c>
      <c r="BE66" s="154">
        <f t="shared" ca="1" si="118"/>
        <v>0</v>
      </c>
      <c r="BF66" s="154">
        <f t="shared" ca="1" si="118"/>
        <v>0</v>
      </c>
      <c r="BG66" s="154">
        <f t="shared" ca="1" si="118"/>
        <v>0</v>
      </c>
      <c r="BH66" s="154">
        <f t="shared" ca="1" si="118"/>
        <v>0</v>
      </c>
      <c r="BI66" s="154">
        <f t="shared" ca="1" si="118"/>
        <v>0</v>
      </c>
      <c r="BJ66" s="154">
        <f t="shared" ca="1" si="118"/>
        <v>0</v>
      </c>
      <c r="BK66" s="154">
        <f t="shared" ca="1" si="118"/>
        <v>0</v>
      </c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</row>
    <row r="67" spans="2:114" s="113" customFormat="1" ht="15" hidden="1" x14ac:dyDescent="0.25">
      <c r="B67" s="153">
        <f t="shared" ca="1" si="3"/>
        <v>50</v>
      </c>
      <c r="C67" s="108" t="s">
        <v>2</v>
      </c>
      <c r="D67" s="155" t="s">
        <v>2</v>
      </c>
      <c r="E67" s="156" t="str">
        <f ca="1">INDEX(Eventos,K67,2)</f>
        <v>PAVIMENTAÇÃO</v>
      </c>
      <c r="F67" s="157" t="s">
        <v>11</v>
      </c>
      <c r="G67" s="109" t="str">
        <f t="shared" si="5"/>
        <v/>
      </c>
      <c r="H67" s="110" t="str">
        <f t="shared" si="119"/>
        <v/>
      </c>
      <c r="I67" s="110">
        <f t="shared" ca="1" si="120"/>
        <v>181374.06</v>
      </c>
      <c r="J67" s="111"/>
      <c r="K67" s="209">
        <f ca="1">INDEX(Eventos,ROW(Nível)-ROW(LForçamento),1)</f>
        <v>6</v>
      </c>
      <c r="L67" s="152" t="str">
        <f ca="1">IF(AND(NumEvento&lt;&gt;"",Nível="Serviço"),INDEX(Eventos,NumEvento,2),"")</f>
        <v/>
      </c>
      <c r="M67" s="112"/>
      <c r="N67" s="154">
        <f t="shared" ca="1" si="114"/>
        <v>43598.61</v>
      </c>
      <c r="O67" s="154">
        <f t="shared" ca="1" si="114"/>
        <v>137775.45000000001</v>
      </c>
      <c r="P67" s="154">
        <f t="shared" ca="1" si="114"/>
        <v>0</v>
      </c>
      <c r="Q67" s="154">
        <f t="shared" ca="1" si="114"/>
        <v>0</v>
      </c>
      <c r="R67" s="154">
        <f t="shared" ca="1" si="114"/>
        <v>0</v>
      </c>
      <c r="S67" s="154">
        <f t="shared" ca="1" si="114"/>
        <v>0</v>
      </c>
      <c r="T67" s="154">
        <f t="shared" ca="1" si="114"/>
        <v>0</v>
      </c>
      <c r="U67" s="154">
        <f t="shared" ca="1" si="114"/>
        <v>0</v>
      </c>
      <c r="V67" s="154">
        <f t="shared" ca="1" si="114"/>
        <v>0</v>
      </c>
      <c r="W67" s="154">
        <f t="shared" ca="1" si="114"/>
        <v>0</v>
      </c>
      <c r="X67" s="154">
        <f t="shared" ca="1" si="115"/>
        <v>0</v>
      </c>
      <c r="Y67" s="154">
        <f t="shared" ca="1" si="115"/>
        <v>0</v>
      </c>
      <c r="Z67" s="154">
        <f t="shared" ca="1" si="115"/>
        <v>0</v>
      </c>
      <c r="AA67" s="154">
        <f t="shared" ca="1" si="115"/>
        <v>0</v>
      </c>
      <c r="AB67" s="154">
        <f t="shared" ca="1" si="115"/>
        <v>0</v>
      </c>
      <c r="AC67" s="154">
        <f t="shared" ca="1" si="115"/>
        <v>0</v>
      </c>
      <c r="AD67" s="154">
        <f t="shared" ca="1" si="115"/>
        <v>0</v>
      </c>
      <c r="AE67" s="154">
        <f t="shared" ca="1" si="115"/>
        <v>0</v>
      </c>
      <c r="AF67" s="154">
        <f t="shared" ca="1" si="115"/>
        <v>0</v>
      </c>
      <c r="AG67" s="154">
        <f t="shared" ca="1" si="115"/>
        <v>0</v>
      </c>
      <c r="AH67" s="154">
        <f t="shared" ca="1" si="116"/>
        <v>0</v>
      </c>
      <c r="AI67" s="154">
        <f t="shared" ca="1" si="116"/>
        <v>0</v>
      </c>
      <c r="AJ67" s="154">
        <f t="shared" ca="1" si="116"/>
        <v>0</v>
      </c>
      <c r="AK67" s="154">
        <f t="shared" ca="1" si="116"/>
        <v>0</v>
      </c>
      <c r="AL67" s="154">
        <f t="shared" ca="1" si="116"/>
        <v>0</v>
      </c>
      <c r="AM67" s="154">
        <f t="shared" ca="1" si="116"/>
        <v>0</v>
      </c>
      <c r="AN67" s="154">
        <f t="shared" ca="1" si="116"/>
        <v>0</v>
      </c>
      <c r="AO67" s="154">
        <f t="shared" ca="1" si="116"/>
        <v>0</v>
      </c>
      <c r="AP67" s="154">
        <f t="shared" ca="1" si="116"/>
        <v>0</v>
      </c>
      <c r="AQ67" s="154">
        <f t="shared" ca="1" si="116"/>
        <v>0</v>
      </c>
      <c r="AR67" s="154">
        <f t="shared" ca="1" si="117"/>
        <v>0</v>
      </c>
      <c r="AS67" s="154">
        <f t="shared" ca="1" si="117"/>
        <v>0</v>
      </c>
      <c r="AT67" s="154">
        <f t="shared" ca="1" si="117"/>
        <v>0</v>
      </c>
      <c r="AU67" s="154">
        <f t="shared" ca="1" si="117"/>
        <v>0</v>
      </c>
      <c r="AV67" s="154">
        <f t="shared" ca="1" si="117"/>
        <v>0</v>
      </c>
      <c r="AW67" s="154">
        <f t="shared" ca="1" si="117"/>
        <v>0</v>
      </c>
      <c r="AX67" s="154">
        <f t="shared" ca="1" si="117"/>
        <v>0</v>
      </c>
      <c r="AY67" s="154">
        <f t="shared" ca="1" si="117"/>
        <v>0</v>
      </c>
      <c r="AZ67" s="154">
        <f t="shared" ca="1" si="117"/>
        <v>0</v>
      </c>
      <c r="BA67" s="154">
        <f t="shared" ca="1" si="117"/>
        <v>0</v>
      </c>
      <c r="BB67" s="154">
        <f t="shared" ca="1" si="118"/>
        <v>0</v>
      </c>
      <c r="BC67" s="154">
        <f t="shared" ca="1" si="118"/>
        <v>0</v>
      </c>
      <c r="BD67" s="154">
        <f t="shared" ca="1" si="118"/>
        <v>0</v>
      </c>
      <c r="BE67" s="154">
        <f t="shared" ca="1" si="118"/>
        <v>0</v>
      </c>
      <c r="BF67" s="154">
        <f t="shared" ca="1" si="118"/>
        <v>0</v>
      </c>
      <c r="BG67" s="154">
        <f t="shared" ca="1" si="118"/>
        <v>0</v>
      </c>
      <c r="BH67" s="154">
        <f t="shared" ca="1" si="118"/>
        <v>0</v>
      </c>
      <c r="BI67" s="154">
        <f t="shared" ca="1" si="118"/>
        <v>0</v>
      </c>
      <c r="BJ67" s="154">
        <f t="shared" ca="1" si="118"/>
        <v>0</v>
      </c>
      <c r="BK67" s="154">
        <f t="shared" ca="1" si="118"/>
        <v>0</v>
      </c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</row>
    <row r="68" spans="2:114" s="113" customFormat="1" ht="15" hidden="1" x14ac:dyDescent="0.25">
      <c r="B68" s="153">
        <f t="shared" ca="1" si="3"/>
        <v>51</v>
      </c>
      <c r="C68" s="108" t="s">
        <v>2</v>
      </c>
      <c r="D68" s="155" t="s">
        <v>2</v>
      </c>
      <c r="E68" s="156" t="str">
        <f ca="1">INDEX(Eventos,K68,2)</f>
        <v>TRANSPORTE DE MATERIAIS DE PAVIMENTAÇÃO</v>
      </c>
      <c r="F68" s="157" t="s">
        <v>11</v>
      </c>
      <c r="G68" s="109" t="str">
        <f t="shared" si="5"/>
        <v/>
      </c>
      <c r="H68" s="110" t="str">
        <f t="shared" si="119"/>
        <v/>
      </c>
      <c r="I68" s="110">
        <f t="shared" ca="1" si="120"/>
        <v>109660.31</v>
      </c>
      <c r="J68" s="111"/>
      <c r="K68" s="209">
        <f ca="1">INDEX(Eventos,ROW(Nível)-ROW(LForçamento),1)</f>
        <v>7</v>
      </c>
      <c r="L68" s="152" t="str">
        <f ca="1">IF(AND(NumEvento&lt;&gt;"",Nível="Serviço"),INDEX(Eventos,NumEvento,2),"")</f>
        <v/>
      </c>
      <c r="M68" s="112"/>
      <c r="N68" s="154">
        <f t="shared" ca="1" si="114"/>
        <v>0</v>
      </c>
      <c r="O68" s="154">
        <f t="shared" ca="1" si="114"/>
        <v>109660.31</v>
      </c>
      <c r="P68" s="154">
        <f t="shared" ca="1" si="114"/>
        <v>0</v>
      </c>
      <c r="Q68" s="154">
        <f t="shared" ca="1" si="114"/>
        <v>0</v>
      </c>
      <c r="R68" s="154">
        <f t="shared" ca="1" si="114"/>
        <v>0</v>
      </c>
      <c r="S68" s="154">
        <f t="shared" ca="1" si="114"/>
        <v>0</v>
      </c>
      <c r="T68" s="154">
        <f t="shared" ca="1" si="114"/>
        <v>0</v>
      </c>
      <c r="U68" s="154">
        <f t="shared" ca="1" si="114"/>
        <v>0</v>
      </c>
      <c r="V68" s="154">
        <f t="shared" ca="1" si="114"/>
        <v>0</v>
      </c>
      <c r="W68" s="154">
        <f t="shared" ca="1" si="114"/>
        <v>0</v>
      </c>
      <c r="X68" s="154">
        <f t="shared" ca="1" si="115"/>
        <v>0</v>
      </c>
      <c r="Y68" s="154">
        <f t="shared" ca="1" si="115"/>
        <v>0</v>
      </c>
      <c r="Z68" s="154">
        <f t="shared" ca="1" si="115"/>
        <v>0</v>
      </c>
      <c r="AA68" s="154">
        <f t="shared" ca="1" si="115"/>
        <v>0</v>
      </c>
      <c r="AB68" s="154">
        <f t="shared" ca="1" si="115"/>
        <v>0</v>
      </c>
      <c r="AC68" s="154">
        <f t="shared" ca="1" si="115"/>
        <v>0</v>
      </c>
      <c r="AD68" s="154">
        <f t="shared" ca="1" si="115"/>
        <v>0</v>
      </c>
      <c r="AE68" s="154">
        <f t="shared" ca="1" si="115"/>
        <v>0</v>
      </c>
      <c r="AF68" s="154">
        <f t="shared" ca="1" si="115"/>
        <v>0</v>
      </c>
      <c r="AG68" s="154">
        <f t="shared" ca="1" si="115"/>
        <v>0</v>
      </c>
      <c r="AH68" s="154">
        <f t="shared" ca="1" si="116"/>
        <v>0</v>
      </c>
      <c r="AI68" s="154">
        <f t="shared" ca="1" si="116"/>
        <v>0</v>
      </c>
      <c r="AJ68" s="154">
        <f t="shared" ca="1" si="116"/>
        <v>0</v>
      </c>
      <c r="AK68" s="154">
        <f t="shared" ca="1" si="116"/>
        <v>0</v>
      </c>
      <c r="AL68" s="154">
        <f t="shared" ca="1" si="116"/>
        <v>0</v>
      </c>
      <c r="AM68" s="154">
        <f t="shared" ca="1" si="116"/>
        <v>0</v>
      </c>
      <c r="AN68" s="154">
        <f t="shared" ca="1" si="116"/>
        <v>0</v>
      </c>
      <c r="AO68" s="154">
        <f t="shared" ca="1" si="116"/>
        <v>0</v>
      </c>
      <c r="AP68" s="154">
        <f t="shared" ca="1" si="116"/>
        <v>0</v>
      </c>
      <c r="AQ68" s="154">
        <f t="shared" ca="1" si="116"/>
        <v>0</v>
      </c>
      <c r="AR68" s="154">
        <f t="shared" ca="1" si="117"/>
        <v>0</v>
      </c>
      <c r="AS68" s="154">
        <f t="shared" ca="1" si="117"/>
        <v>0</v>
      </c>
      <c r="AT68" s="154">
        <f t="shared" ca="1" si="117"/>
        <v>0</v>
      </c>
      <c r="AU68" s="154">
        <f t="shared" ca="1" si="117"/>
        <v>0</v>
      </c>
      <c r="AV68" s="154">
        <f t="shared" ca="1" si="117"/>
        <v>0</v>
      </c>
      <c r="AW68" s="154">
        <f t="shared" ca="1" si="117"/>
        <v>0</v>
      </c>
      <c r="AX68" s="154">
        <f t="shared" ca="1" si="117"/>
        <v>0</v>
      </c>
      <c r="AY68" s="154">
        <f t="shared" ca="1" si="117"/>
        <v>0</v>
      </c>
      <c r="AZ68" s="154">
        <f t="shared" ca="1" si="117"/>
        <v>0</v>
      </c>
      <c r="BA68" s="154">
        <f t="shared" ca="1" si="117"/>
        <v>0</v>
      </c>
      <c r="BB68" s="154">
        <f t="shared" ca="1" si="118"/>
        <v>0</v>
      </c>
      <c r="BC68" s="154">
        <f t="shared" ca="1" si="118"/>
        <v>0</v>
      </c>
      <c r="BD68" s="154">
        <f t="shared" ca="1" si="118"/>
        <v>0</v>
      </c>
      <c r="BE68" s="154">
        <f t="shared" ca="1" si="118"/>
        <v>0</v>
      </c>
      <c r="BF68" s="154">
        <f t="shared" ca="1" si="118"/>
        <v>0</v>
      </c>
      <c r="BG68" s="154">
        <f t="shared" ca="1" si="118"/>
        <v>0</v>
      </c>
      <c r="BH68" s="154">
        <f t="shared" ca="1" si="118"/>
        <v>0</v>
      </c>
      <c r="BI68" s="154">
        <f t="shared" ca="1" si="118"/>
        <v>0</v>
      </c>
      <c r="BJ68" s="154">
        <f t="shared" ca="1" si="118"/>
        <v>0</v>
      </c>
      <c r="BK68" s="154">
        <f t="shared" ca="1" si="118"/>
        <v>0</v>
      </c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</row>
    <row r="69" spans="2:114" s="113" customFormat="1" ht="15" hidden="1" x14ac:dyDescent="0.25">
      <c r="B69" s="153">
        <f t="shared" ca="1" si="3"/>
        <v>52</v>
      </c>
      <c r="C69" s="108" t="s">
        <v>2</v>
      </c>
      <c r="D69" s="155" t="s">
        <v>2</v>
      </c>
      <c r="E69" s="156" t="str">
        <f ca="1">INDEX(Eventos,K69,2)</f>
        <v>DRENAGEM SUPERFICIAL</v>
      </c>
      <c r="F69" s="157" t="s">
        <v>11</v>
      </c>
      <c r="G69" s="109" t="str">
        <f t="shared" si="5"/>
        <v/>
      </c>
      <c r="H69" s="110" t="str">
        <f t="shared" si="119"/>
        <v/>
      </c>
      <c r="I69" s="110">
        <f t="shared" ca="1" si="120"/>
        <v>82788.22</v>
      </c>
      <c r="J69" s="111"/>
      <c r="K69" s="209">
        <f ca="1">INDEX(Eventos,ROW(Nível)-ROW(LForçamento),1)</f>
        <v>8</v>
      </c>
      <c r="L69" s="152" t="str">
        <f ca="1">IF(AND(NumEvento&lt;&gt;"",Nível="Serviço"),INDEX(Eventos,NumEvento,2),"")</f>
        <v/>
      </c>
      <c r="M69" s="112"/>
      <c r="N69" s="154">
        <f t="shared" ca="1" si="114"/>
        <v>0</v>
      </c>
      <c r="O69" s="154">
        <f t="shared" ca="1" si="114"/>
        <v>0</v>
      </c>
      <c r="P69" s="154">
        <f t="shared" ca="1" si="114"/>
        <v>82788.22</v>
      </c>
      <c r="Q69" s="154">
        <f t="shared" ca="1" si="114"/>
        <v>0</v>
      </c>
      <c r="R69" s="154">
        <f t="shared" ca="1" si="114"/>
        <v>0</v>
      </c>
      <c r="S69" s="154">
        <f t="shared" ca="1" si="114"/>
        <v>0</v>
      </c>
      <c r="T69" s="154">
        <f t="shared" ca="1" si="114"/>
        <v>0</v>
      </c>
      <c r="U69" s="154">
        <f t="shared" ca="1" si="114"/>
        <v>0</v>
      </c>
      <c r="V69" s="154">
        <f t="shared" ca="1" si="114"/>
        <v>0</v>
      </c>
      <c r="W69" s="154">
        <f t="shared" ca="1" si="114"/>
        <v>0</v>
      </c>
      <c r="X69" s="154">
        <f t="shared" ca="1" si="115"/>
        <v>0</v>
      </c>
      <c r="Y69" s="154">
        <f t="shared" ca="1" si="115"/>
        <v>0</v>
      </c>
      <c r="Z69" s="154">
        <f t="shared" ca="1" si="115"/>
        <v>0</v>
      </c>
      <c r="AA69" s="154">
        <f t="shared" ca="1" si="115"/>
        <v>0</v>
      </c>
      <c r="AB69" s="154">
        <f t="shared" ca="1" si="115"/>
        <v>0</v>
      </c>
      <c r="AC69" s="154">
        <f t="shared" ca="1" si="115"/>
        <v>0</v>
      </c>
      <c r="AD69" s="154">
        <f t="shared" ca="1" si="115"/>
        <v>0</v>
      </c>
      <c r="AE69" s="154">
        <f t="shared" ca="1" si="115"/>
        <v>0</v>
      </c>
      <c r="AF69" s="154">
        <f t="shared" ca="1" si="115"/>
        <v>0</v>
      </c>
      <c r="AG69" s="154">
        <f t="shared" ca="1" si="115"/>
        <v>0</v>
      </c>
      <c r="AH69" s="154">
        <f t="shared" ca="1" si="116"/>
        <v>0</v>
      </c>
      <c r="AI69" s="154">
        <f t="shared" ca="1" si="116"/>
        <v>0</v>
      </c>
      <c r="AJ69" s="154">
        <f t="shared" ca="1" si="116"/>
        <v>0</v>
      </c>
      <c r="AK69" s="154">
        <f t="shared" ca="1" si="116"/>
        <v>0</v>
      </c>
      <c r="AL69" s="154">
        <f t="shared" ca="1" si="116"/>
        <v>0</v>
      </c>
      <c r="AM69" s="154">
        <f t="shared" ca="1" si="116"/>
        <v>0</v>
      </c>
      <c r="AN69" s="154">
        <f t="shared" ca="1" si="116"/>
        <v>0</v>
      </c>
      <c r="AO69" s="154">
        <f t="shared" ca="1" si="116"/>
        <v>0</v>
      </c>
      <c r="AP69" s="154">
        <f t="shared" ca="1" si="116"/>
        <v>0</v>
      </c>
      <c r="AQ69" s="154">
        <f t="shared" ca="1" si="116"/>
        <v>0</v>
      </c>
      <c r="AR69" s="154">
        <f t="shared" ca="1" si="117"/>
        <v>0</v>
      </c>
      <c r="AS69" s="154">
        <f t="shared" ca="1" si="117"/>
        <v>0</v>
      </c>
      <c r="AT69" s="154">
        <f t="shared" ca="1" si="117"/>
        <v>0</v>
      </c>
      <c r="AU69" s="154">
        <f t="shared" ca="1" si="117"/>
        <v>0</v>
      </c>
      <c r="AV69" s="154">
        <f t="shared" ca="1" si="117"/>
        <v>0</v>
      </c>
      <c r="AW69" s="154">
        <f t="shared" ca="1" si="117"/>
        <v>0</v>
      </c>
      <c r="AX69" s="154">
        <f t="shared" ca="1" si="117"/>
        <v>0</v>
      </c>
      <c r="AY69" s="154">
        <f t="shared" ca="1" si="117"/>
        <v>0</v>
      </c>
      <c r="AZ69" s="154">
        <f t="shared" ca="1" si="117"/>
        <v>0</v>
      </c>
      <c r="BA69" s="154">
        <f t="shared" ca="1" si="117"/>
        <v>0</v>
      </c>
      <c r="BB69" s="154">
        <f t="shared" ca="1" si="118"/>
        <v>0</v>
      </c>
      <c r="BC69" s="154">
        <f t="shared" ca="1" si="118"/>
        <v>0</v>
      </c>
      <c r="BD69" s="154">
        <f t="shared" ca="1" si="118"/>
        <v>0</v>
      </c>
      <c r="BE69" s="154">
        <f t="shared" ca="1" si="118"/>
        <v>0</v>
      </c>
      <c r="BF69" s="154">
        <f t="shared" ca="1" si="118"/>
        <v>0</v>
      </c>
      <c r="BG69" s="154">
        <f t="shared" ca="1" si="118"/>
        <v>0</v>
      </c>
      <c r="BH69" s="154">
        <f t="shared" ca="1" si="118"/>
        <v>0</v>
      </c>
      <c r="BI69" s="154">
        <f t="shared" ca="1" si="118"/>
        <v>0</v>
      </c>
      <c r="BJ69" s="154">
        <f t="shared" ca="1" si="118"/>
        <v>0</v>
      </c>
      <c r="BK69" s="154">
        <f t="shared" ca="1" si="118"/>
        <v>0</v>
      </c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</row>
    <row r="70" spans="2:114" s="113" customFormat="1" ht="15" hidden="1" x14ac:dyDescent="0.25">
      <c r="B70" s="153">
        <f t="shared" ca="1" si="3"/>
        <v>53</v>
      </c>
      <c r="C70" s="108" t="s">
        <v>2</v>
      </c>
      <c r="D70" s="155" t="s">
        <v>2</v>
      </c>
      <c r="E70" s="156" t="str">
        <f ca="1">INDEX(Eventos,K70,2)</f>
        <v>PASSEIO PÚBLICO E ACESSIBILIDADE UNIVERSAL</v>
      </c>
      <c r="F70" s="157" t="s">
        <v>11</v>
      </c>
      <c r="G70" s="109" t="str">
        <f>IF(Nível="Serviço",SUMIF($N$15:$BK$15,"&lt;&gt;"&amp;"",N70:BK70),"")</f>
        <v/>
      </c>
      <c r="H70" s="110" t="str">
        <f>IF(AND(ISNUMBER(G70),G70&lt;&gt;0),I70/G70,IF(G70=0,0,""))</f>
        <v/>
      </c>
      <c r="I70" s="110">
        <f ca="1">SUM(N70:BK70)</f>
        <v>182532.58</v>
      </c>
      <c r="J70" s="111"/>
      <c r="K70" s="209">
        <f ca="1">INDEX(Eventos,ROW(Nível)-ROW(LForçamento),1)</f>
        <v>9</v>
      </c>
      <c r="L70" s="152" t="str">
        <f ca="1">IF(AND(NumEvento&lt;&gt;"",Nível="Serviço"),INDEX(Eventos,NumEvento,2),"")</f>
        <v/>
      </c>
      <c r="M70" s="112"/>
      <c r="N70" s="154">
        <f t="shared" ca="1" si="114"/>
        <v>0</v>
      </c>
      <c r="O70" s="154">
        <f t="shared" ca="1" si="114"/>
        <v>0</v>
      </c>
      <c r="P70" s="154">
        <f t="shared" ca="1" si="114"/>
        <v>0</v>
      </c>
      <c r="Q70" s="154">
        <f t="shared" ca="1" si="114"/>
        <v>182532.58</v>
      </c>
      <c r="R70" s="154">
        <f t="shared" ca="1" si="114"/>
        <v>0</v>
      </c>
      <c r="S70" s="154">
        <f t="shared" ca="1" si="114"/>
        <v>0</v>
      </c>
      <c r="T70" s="154">
        <f t="shared" ca="1" si="114"/>
        <v>0</v>
      </c>
      <c r="U70" s="154">
        <f t="shared" ca="1" si="114"/>
        <v>0</v>
      </c>
      <c r="V70" s="154">
        <f t="shared" ca="1" si="114"/>
        <v>0</v>
      </c>
      <c r="W70" s="154">
        <f t="shared" ca="1" si="114"/>
        <v>0</v>
      </c>
      <c r="X70" s="154">
        <f t="shared" ca="1" si="115"/>
        <v>0</v>
      </c>
      <c r="Y70" s="154">
        <f t="shared" ca="1" si="115"/>
        <v>0</v>
      </c>
      <c r="Z70" s="154">
        <f t="shared" ca="1" si="115"/>
        <v>0</v>
      </c>
      <c r="AA70" s="154">
        <f t="shared" ca="1" si="115"/>
        <v>0</v>
      </c>
      <c r="AB70" s="154">
        <f t="shared" ca="1" si="115"/>
        <v>0</v>
      </c>
      <c r="AC70" s="154">
        <f t="shared" ca="1" si="115"/>
        <v>0</v>
      </c>
      <c r="AD70" s="154">
        <f t="shared" ca="1" si="115"/>
        <v>0</v>
      </c>
      <c r="AE70" s="154">
        <f t="shared" ca="1" si="115"/>
        <v>0</v>
      </c>
      <c r="AF70" s="154">
        <f t="shared" ca="1" si="115"/>
        <v>0</v>
      </c>
      <c r="AG70" s="154">
        <f t="shared" ca="1" si="115"/>
        <v>0</v>
      </c>
      <c r="AH70" s="154">
        <f t="shared" ca="1" si="116"/>
        <v>0</v>
      </c>
      <c r="AI70" s="154">
        <f t="shared" ca="1" si="116"/>
        <v>0</v>
      </c>
      <c r="AJ70" s="154">
        <f t="shared" ca="1" si="116"/>
        <v>0</v>
      </c>
      <c r="AK70" s="154">
        <f t="shared" ca="1" si="116"/>
        <v>0</v>
      </c>
      <c r="AL70" s="154">
        <f t="shared" ca="1" si="116"/>
        <v>0</v>
      </c>
      <c r="AM70" s="154">
        <f t="shared" ca="1" si="116"/>
        <v>0</v>
      </c>
      <c r="AN70" s="154">
        <f t="shared" ca="1" si="116"/>
        <v>0</v>
      </c>
      <c r="AO70" s="154">
        <f t="shared" ca="1" si="116"/>
        <v>0</v>
      </c>
      <c r="AP70" s="154">
        <f t="shared" ca="1" si="116"/>
        <v>0</v>
      </c>
      <c r="AQ70" s="154">
        <f t="shared" ca="1" si="116"/>
        <v>0</v>
      </c>
      <c r="AR70" s="154">
        <f t="shared" ca="1" si="117"/>
        <v>0</v>
      </c>
      <c r="AS70" s="154">
        <f t="shared" ca="1" si="117"/>
        <v>0</v>
      </c>
      <c r="AT70" s="154">
        <f t="shared" ca="1" si="117"/>
        <v>0</v>
      </c>
      <c r="AU70" s="154">
        <f t="shared" ca="1" si="117"/>
        <v>0</v>
      </c>
      <c r="AV70" s="154">
        <f t="shared" ca="1" si="117"/>
        <v>0</v>
      </c>
      <c r="AW70" s="154">
        <f t="shared" ca="1" si="117"/>
        <v>0</v>
      </c>
      <c r="AX70" s="154">
        <f t="shared" ca="1" si="117"/>
        <v>0</v>
      </c>
      <c r="AY70" s="154">
        <f t="shared" ca="1" si="117"/>
        <v>0</v>
      </c>
      <c r="AZ70" s="154">
        <f t="shared" ca="1" si="117"/>
        <v>0</v>
      </c>
      <c r="BA70" s="154">
        <f t="shared" ca="1" si="117"/>
        <v>0</v>
      </c>
      <c r="BB70" s="154">
        <f t="shared" ca="1" si="118"/>
        <v>0</v>
      </c>
      <c r="BC70" s="154">
        <f t="shared" ca="1" si="118"/>
        <v>0</v>
      </c>
      <c r="BD70" s="154">
        <f t="shared" ca="1" si="118"/>
        <v>0</v>
      </c>
      <c r="BE70" s="154">
        <f t="shared" ca="1" si="118"/>
        <v>0</v>
      </c>
      <c r="BF70" s="154">
        <f t="shared" ca="1" si="118"/>
        <v>0</v>
      </c>
      <c r="BG70" s="154">
        <f t="shared" ca="1" si="118"/>
        <v>0</v>
      </c>
      <c r="BH70" s="154">
        <f t="shared" ca="1" si="118"/>
        <v>0</v>
      </c>
      <c r="BI70" s="154">
        <f t="shared" ca="1" si="118"/>
        <v>0</v>
      </c>
      <c r="BJ70" s="154">
        <f t="shared" ca="1" si="118"/>
        <v>0</v>
      </c>
      <c r="BK70" s="154">
        <f t="shared" ca="1" si="118"/>
        <v>0</v>
      </c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</row>
    <row r="71" spans="2:114" s="113" customFormat="1" ht="15" hidden="1" x14ac:dyDescent="0.25">
      <c r="B71" s="153">
        <f t="shared" ca="1" si="3"/>
        <v>54</v>
      </c>
      <c r="C71" s="108" t="s">
        <v>2</v>
      </c>
      <c r="D71" s="155" t="s">
        <v>2</v>
      </c>
      <c r="E71" s="156" t="str">
        <f ca="1">INDEX(Eventos,K71,2)</f>
        <v>SINALIZAÇÃO VIÁRIA</v>
      </c>
      <c r="F71" s="157" t="s">
        <v>11</v>
      </c>
      <c r="G71" s="109" t="str">
        <f>IF(Nível="Serviço",SUMIF($N$15:$BK$15,"&lt;&gt;"&amp;"",N71:BK71),"")</f>
        <v/>
      </c>
      <c r="H71" s="110" t="str">
        <f>IF(AND(ISNUMBER(G71),G71&lt;&gt;0),I71/G71,IF(G71=0,0,""))</f>
        <v/>
      </c>
      <c r="I71" s="110">
        <f ca="1">SUM(N71:BK71)</f>
        <v>52739</v>
      </c>
      <c r="J71" s="111"/>
      <c r="K71" s="209">
        <f ca="1">INDEX(Eventos,ROW(Nível)-ROW(LForçamento),1)</f>
        <v>10</v>
      </c>
      <c r="L71" s="152" t="str">
        <f ca="1">IF(AND(NumEvento&lt;&gt;"",Nível="Serviço"),INDEX(Eventos,NumEvento,2),"")</f>
        <v/>
      </c>
      <c r="M71" s="112"/>
      <c r="N71" s="154">
        <f t="shared" ca="1" si="114"/>
        <v>0</v>
      </c>
      <c r="O71" s="154">
        <f t="shared" ca="1" si="114"/>
        <v>0</v>
      </c>
      <c r="P71" s="154">
        <f t="shared" ca="1" si="114"/>
        <v>0</v>
      </c>
      <c r="Q71" s="154">
        <f t="shared" ca="1" si="114"/>
        <v>52739</v>
      </c>
      <c r="R71" s="154">
        <f t="shared" ca="1" si="114"/>
        <v>0</v>
      </c>
      <c r="S71" s="154">
        <f t="shared" ca="1" si="114"/>
        <v>0</v>
      </c>
      <c r="T71" s="154">
        <f t="shared" ca="1" si="114"/>
        <v>0</v>
      </c>
      <c r="U71" s="154">
        <f t="shared" ca="1" si="114"/>
        <v>0</v>
      </c>
      <c r="V71" s="154">
        <f t="shared" ca="1" si="114"/>
        <v>0</v>
      </c>
      <c r="W71" s="154">
        <f t="shared" ca="1" si="114"/>
        <v>0</v>
      </c>
      <c r="X71" s="154">
        <f t="shared" ca="1" si="115"/>
        <v>0</v>
      </c>
      <c r="Y71" s="154">
        <f t="shared" ca="1" si="115"/>
        <v>0</v>
      </c>
      <c r="Z71" s="154">
        <f t="shared" ca="1" si="115"/>
        <v>0</v>
      </c>
      <c r="AA71" s="154">
        <f t="shared" ca="1" si="115"/>
        <v>0</v>
      </c>
      <c r="AB71" s="154">
        <f t="shared" ca="1" si="115"/>
        <v>0</v>
      </c>
      <c r="AC71" s="154">
        <f t="shared" ca="1" si="115"/>
        <v>0</v>
      </c>
      <c r="AD71" s="154">
        <f t="shared" ca="1" si="115"/>
        <v>0</v>
      </c>
      <c r="AE71" s="154">
        <f t="shared" ca="1" si="115"/>
        <v>0</v>
      </c>
      <c r="AF71" s="154">
        <f t="shared" ca="1" si="115"/>
        <v>0</v>
      </c>
      <c r="AG71" s="154">
        <f t="shared" ca="1" si="115"/>
        <v>0</v>
      </c>
      <c r="AH71" s="154">
        <f t="shared" ca="1" si="116"/>
        <v>0</v>
      </c>
      <c r="AI71" s="154">
        <f t="shared" ca="1" si="116"/>
        <v>0</v>
      </c>
      <c r="AJ71" s="154">
        <f t="shared" ca="1" si="116"/>
        <v>0</v>
      </c>
      <c r="AK71" s="154">
        <f t="shared" ca="1" si="116"/>
        <v>0</v>
      </c>
      <c r="AL71" s="154">
        <f t="shared" ca="1" si="116"/>
        <v>0</v>
      </c>
      <c r="AM71" s="154">
        <f t="shared" ca="1" si="116"/>
        <v>0</v>
      </c>
      <c r="AN71" s="154">
        <f t="shared" ca="1" si="116"/>
        <v>0</v>
      </c>
      <c r="AO71" s="154">
        <f t="shared" ca="1" si="116"/>
        <v>0</v>
      </c>
      <c r="AP71" s="154">
        <f t="shared" ca="1" si="116"/>
        <v>0</v>
      </c>
      <c r="AQ71" s="154">
        <f t="shared" ca="1" si="116"/>
        <v>0</v>
      </c>
      <c r="AR71" s="154">
        <f t="shared" ca="1" si="117"/>
        <v>0</v>
      </c>
      <c r="AS71" s="154">
        <f t="shared" ca="1" si="117"/>
        <v>0</v>
      </c>
      <c r="AT71" s="154">
        <f t="shared" ca="1" si="117"/>
        <v>0</v>
      </c>
      <c r="AU71" s="154">
        <f t="shared" ca="1" si="117"/>
        <v>0</v>
      </c>
      <c r="AV71" s="154">
        <f t="shared" ca="1" si="117"/>
        <v>0</v>
      </c>
      <c r="AW71" s="154">
        <f t="shared" ca="1" si="117"/>
        <v>0</v>
      </c>
      <c r="AX71" s="154">
        <f t="shared" ca="1" si="117"/>
        <v>0</v>
      </c>
      <c r="AY71" s="154">
        <f t="shared" ca="1" si="117"/>
        <v>0</v>
      </c>
      <c r="AZ71" s="154">
        <f t="shared" ca="1" si="117"/>
        <v>0</v>
      </c>
      <c r="BA71" s="154">
        <f t="shared" ca="1" si="117"/>
        <v>0</v>
      </c>
      <c r="BB71" s="154">
        <f t="shared" ca="1" si="118"/>
        <v>0</v>
      </c>
      <c r="BC71" s="154">
        <f t="shared" ca="1" si="118"/>
        <v>0</v>
      </c>
      <c r="BD71" s="154">
        <f t="shared" ca="1" si="118"/>
        <v>0</v>
      </c>
      <c r="BE71" s="154">
        <f t="shared" ca="1" si="118"/>
        <v>0</v>
      </c>
      <c r="BF71" s="154">
        <f t="shared" ca="1" si="118"/>
        <v>0</v>
      </c>
      <c r="BG71" s="154">
        <f t="shared" ca="1" si="118"/>
        <v>0</v>
      </c>
      <c r="BH71" s="154">
        <f t="shared" ca="1" si="118"/>
        <v>0</v>
      </c>
      <c r="BI71" s="154">
        <f t="shared" ca="1" si="118"/>
        <v>0</v>
      </c>
      <c r="BJ71" s="154">
        <f t="shared" ca="1" si="118"/>
        <v>0</v>
      </c>
      <c r="BK71" s="154">
        <f t="shared" ca="1" si="118"/>
        <v>0</v>
      </c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</row>
    <row r="72" spans="2:114" ht="33" customHeight="1" x14ac:dyDescent="0.2"/>
    <row r="73" spans="2:114" ht="12" x14ac:dyDescent="0.2">
      <c r="C73" s="259" t="str">
        <f ca="1">Import.Município&amp;", "&amp;TEXT(hoje,"dd")&amp;" de "&amp;TEXT(hoje,"mmmm")&amp;" de "&amp;TEXT(hoje,"aaaa")</f>
        <v>SANTO ANTÔNIO DO LESTE / MT, 12 de setembro de 2019</v>
      </c>
      <c r="D73" s="259"/>
      <c r="E73" s="259"/>
      <c r="F73" s="114"/>
      <c r="M73" s="71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</row>
    <row r="74" spans="2:114" x14ac:dyDescent="0.2">
      <c r="C74" s="254" t="s">
        <v>43</v>
      </c>
      <c r="D74" s="254"/>
      <c r="E74" s="254"/>
      <c r="F74" s="73"/>
      <c r="O74" s="115" t="s">
        <v>41</v>
      </c>
      <c r="P74" s="254" t="str">
        <f>respPLE</f>
        <v>Eduardo C. Shimba Jr</v>
      </c>
      <c r="Q74" s="254"/>
      <c r="R74" s="254"/>
      <c r="S74" s="254"/>
      <c r="U74" s="115" t="s">
        <v>41</v>
      </c>
      <c r="V74" s="254" t="str">
        <f>respPLE</f>
        <v>Eduardo C. Shimba Jr</v>
      </c>
      <c r="W74" s="254"/>
      <c r="X74" s="254"/>
      <c r="Y74" s="254"/>
      <c r="AA74" s="115" t="s">
        <v>41</v>
      </c>
      <c r="AB74" s="254" t="str">
        <f>respPLE</f>
        <v>Eduardo C. Shimba Jr</v>
      </c>
      <c r="AC74" s="254"/>
      <c r="AD74" s="254"/>
      <c r="AE74" s="254"/>
      <c r="AG74" s="115" t="s">
        <v>41</v>
      </c>
      <c r="AH74" s="254" t="str">
        <f>respPLE</f>
        <v>Eduardo C. Shimba Jr</v>
      </c>
      <c r="AI74" s="254"/>
      <c r="AJ74" s="254"/>
      <c r="AK74" s="254"/>
      <c r="AM74" s="115" t="s">
        <v>41</v>
      </c>
      <c r="AN74" s="254" t="str">
        <f>respPLE</f>
        <v>Eduardo C. Shimba Jr</v>
      </c>
      <c r="AO74" s="254"/>
      <c r="AP74" s="254"/>
      <c r="AQ74" s="254"/>
      <c r="AS74" s="115" t="s">
        <v>41</v>
      </c>
      <c r="AT74" s="254" t="str">
        <f>respPLE</f>
        <v>Eduardo C. Shimba Jr</v>
      </c>
      <c r="AU74" s="254"/>
      <c r="AV74" s="254"/>
      <c r="AW74" s="254"/>
      <c r="AY74" s="115" t="s">
        <v>41</v>
      </c>
      <c r="AZ74" s="254" t="str">
        <f>respPLE</f>
        <v>Eduardo C. Shimba Jr</v>
      </c>
      <c r="BA74" s="254"/>
      <c r="BB74" s="254"/>
      <c r="BC74" s="254"/>
      <c r="BE74" s="115" t="s">
        <v>41</v>
      </c>
      <c r="BF74" s="254" t="str">
        <f>respPLE</f>
        <v>Eduardo C. Shimba Jr</v>
      </c>
      <c r="BG74" s="254"/>
      <c r="BH74" s="254"/>
      <c r="BI74" s="254"/>
    </row>
    <row r="75" spans="2:114" x14ac:dyDescent="0.2">
      <c r="O75" s="75" t="s">
        <v>42</v>
      </c>
      <c r="P75" s="255" t="str">
        <f>creaPLE</f>
        <v>1215690975</v>
      </c>
      <c r="Q75" s="255"/>
      <c r="R75" s="255"/>
      <c r="S75" s="255"/>
      <c r="U75" s="75" t="s">
        <v>42</v>
      </c>
      <c r="V75" s="255" t="str">
        <f>creaPLE</f>
        <v>1215690975</v>
      </c>
      <c r="W75" s="255"/>
      <c r="X75" s="255"/>
      <c r="Y75" s="255"/>
      <c r="AA75" s="75" t="s">
        <v>42</v>
      </c>
      <c r="AB75" s="255" t="str">
        <f>creaPLE</f>
        <v>1215690975</v>
      </c>
      <c r="AC75" s="255"/>
      <c r="AD75" s="255"/>
      <c r="AE75" s="255"/>
      <c r="AG75" s="75" t="s">
        <v>42</v>
      </c>
      <c r="AH75" s="255" t="str">
        <f>creaPLE</f>
        <v>1215690975</v>
      </c>
      <c r="AI75" s="255"/>
      <c r="AJ75" s="255"/>
      <c r="AK75" s="255"/>
      <c r="AM75" s="75" t="s">
        <v>42</v>
      </c>
      <c r="AN75" s="255" t="str">
        <f>creaPLE</f>
        <v>1215690975</v>
      </c>
      <c r="AO75" s="255"/>
      <c r="AP75" s="255"/>
      <c r="AQ75" s="255"/>
      <c r="AS75" s="75" t="s">
        <v>42</v>
      </c>
      <c r="AT75" s="255" t="str">
        <f>creaPLE</f>
        <v>1215690975</v>
      </c>
      <c r="AU75" s="255"/>
      <c r="AV75" s="255"/>
      <c r="AW75" s="255"/>
      <c r="AY75" s="75" t="s">
        <v>42</v>
      </c>
      <c r="AZ75" s="255" t="str">
        <f>creaPLE</f>
        <v>1215690975</v>
      </c>
      <c r="BA75" s="255"/>
      <c r="BB75" s="255"/>
      <c r="BC75" s="255"/>
      <c r="BE75" s="75" t="s">
        <v>42</v>
      </c>
      <c r="BF75" s="255" t="str">
        <f>creaPLE</f>
        <v>1215690975</v>
      </c>
      <c r="BG75" s="255"/>
      <c r="BH75" s="255"/>
      <c r="BI75" s="255"/>
    </row>
    <row r="76" spans="2:114" ht="15" x14ac:dyDescent="0.25">
      <c r="G76" s="6"/>
      <c r="H76" s="6"/>
      <c r="I76" s="6"/>
      <c r="J76" s="6"/>
      <c r="K76" s="6"/>
      <c r="L76" s="6"/>
    </row>
    <row r="77" spans="2:114" customFormat="1" ht="15" x14ac:dyDescent="0.25"/>
    <row r="78" spans="2:114" customFormat="1" ht="15" x14ac:dyDescent="0.25"/>
    <row r="79" spans="2:114" customFormat="1" ht="15" x14ac:dyDescent="0.25"/>
    <row r="80" spans="2:114" customFormat="1" ht="15" x14ac:dyDescent="0.25"/>
  </sheetData>
  <sheetProtection algorithmName="SHA-512" hashValue="JObgE/n4zKRCwNVecr9kzVb00mZGjiaoVzIvY3SiXg9Qd0NbArJyOvrXmGqicESqYSoP8f/K9o3W1PBEN9eXXw==" saltValue="g7x005Y3UqMP4ZdBTQ0X7Q==" spinCount="100000" sheet="1" objects="1" scenarios="1"/>
  <mergeCells count="27">
    <mergeCell ref="E4:L4"/>
    <mergeCell ref="AP4:AQ4"/>
    <mergeCell ref="AN74:AQ74"/>
    <mergeCell ref="V75:Y75"/>
    <mergeCell ref="AB75:AE75"/>
    <mergeCell ref="AH75:AK75"/>
    <mergeCell ref="AB74:AE74"/>
    <mergeCell ref="AH74:AK74"/>
    <mergeCell ref="C73:E73"/>
    <mergeCell ref="C74:E74"/>
    <mergeCell ref="BH4:BI4"/>
    <mergeCell ref="R4:S4"/>
    <mergeCell ref="X4:Y4"/>
    <mergeCell ref="AD4:AE4"/>
    <mergeCell ref="AJ4:AK4"/>
    <mergeCell ref="AV4:AW4"/>
    <mergeCell ref="BB4:BC4"/>
    <mergeCell ref="AT74:AW74"/>
    <mergeCell ref="P74:S74"/>
    <mergeCell ref="BF74:BI74"/>
    <mergeCell ref="BF75:BI75"/>
    <mergeCell ref="AN75:AQ75"/>
    <mergeCell ref="AT75:AW75"/>
    <mergeCell ref="AZ75:BC75"/>
    <mergeCell ref="AZ74:BC74"/>
    <mergeCell ref="P75:S75"/>
    <mergeCell ref="V74:Y74"/>
  </mergeCells>
  <phoneticPr fontId="0" type="noConversion"/>
  <conditionalFormatting sqref="N1:BK1 N18:BK18 N45:BK58">
    <cfRule type="expression" dxfId="74" priority="36" stopIfTrue="1">
      <formula>OR(Nível="Meta",N$15="",Nível="Nível")</formula>
    </cfRule>
  </conditionalFormatting>
  <conditionalFormatting sqref="N15:BK15">
    <cfRule type="expression" dxfId="73" priority="35" stopIfTrue="1">
      <formula>OR(M15&lt;&gt;"",N15&lt;&gt;"",COLUMN(N15)=14)</formula>
    </cfRule>
  </conditionalFormatting>
  <conditionalFormatting sqref="N73:S75">
    <cfRule type="expression" dxfId="72" priority="66" stopIfTrue="1">
      <formula>numFrentes&gt;6</formula>
    </cfRule>
  </conditionalFormatting>
  <conditionalFormatting sqref="T73:Y75">
    <cfRule type="expression" dxfId="71" priority="65" stopIfTrue="1">
      <formula>numFrentes&gt;12</formula>
    </cfRule>
  </conditionalFormatting>
  <conditionalFormatting sqref="Z73:AE75">
    <cfRule type="expression" dxfId="70" priority="64" stopIfTrue="1">
      <formula>numFrentes&gt;18</formula>
    </cfRule>
  </conditionalFormatting>
  <conditionalFormatting sqref="AF73:AK75">
    <cfRule type="expression" dxfId="69" priority="63" stopIfTrue="1">
      <formula>numFrentes&gt;24</formula>
    </cfRule>
  </conditionalFormatting>
  <conditionalFormatting sqref="AL73:AQ75">
    <cfRule type="expression" dxfId="68" priority="62" stopIfTrue="1">
      <formula>numFrentes&gt;30</formula>
    </cfRule>
  </conditionalFormatting>
  <conditionalFormatting sqref="AR73:AW75">
    <cfRule type="expression" dxfId="67" priority="61" stopIfTrue="1">
      <formula>numFrentes&gt;36</formula>
    </cfRule>
  </conditionalFormatting>
  <conditionalFormatting sqref="AX73:BC75">
    <cfRule type="expression" dxfId="66" priority="60" stopIfTrue="1">
      <formula>numFrentes&gt;42</formula>
    </cfRule>
  </conditionalFormatting>
  <conditionalFormatting sqref="C1:H1 C18:H18 C45:H58">
    <cfRule type="expression" dxfId="65" priority="38" stopIfTrue="1">
      <formula>OR(Nível="Meta",Nível="Nível")</formula>
    </cfRule>
  </conditionalFormatting>
  <conditionalFormatting sqref="I18 I1 K1:L1 K18:L18 K62:K65 I45:I58 K45:L58">
    <cfRule type="expression" dxfId="64" priority="37" stopIfTrue="1">
      <formula>OR(Nível="Meta",Nível="Nível")</formula>
    </cfRule>
  </conditionalFormatting>
  <conditionalFormatting sqref="K71">
    <cfRule type="expression" dxfId="63" priority="18" stopIfTrue="1">
      <formula>OR(Nível="Meta",Nível="Nível")</formula>
    </cfRule>
  </conditionalFormatting>
  <conditionalFormatting sqref="K66:K69">
    <cfRule type="expression" dxfId="62" priority="16" stopIfTrue="1">
      <formula>OR(Nível="Meta",Nível="Nível")</formula>
    </cfRule>
  </conditionalFormatting>
  <conditionalFormatting sqref="K70">
    <cfRule type="expression" dxfId="61" priority="15" stopIfTrue="1">
      <formula>OR(Nível="Meta",Nível="Nível")</formula>
    </cfRule>
  </conditionalFormatting>
  <conditionalFormatting sqref="N19:BK44">
    <cfRule type="expression" dxfId="60" priority="12" stopIfTrue="1">
      <formula>OR(Nível="Meta",N$15="",Nível="Nível")</formula>
    </cfRule>
  </conditionalFormatting>
  <conditionalFormatting sqref="C19:H44">
    <cfRule type="expression" dxfId="59" priority="14" stopIfTrue="1">
      <formula>OR(Nível="Meta",Nível="Nível")</formula>
    </cfRule>
  </conditionalFormatting>
  <conditionalFormatting sqref="I19:I44 K19:K22 K23:L44">
    <cfRule type="expression" dxfId="58" priority="13" stopIfTrue="1">
      <formula>OR(Nível="Meta",Nível="Nível")</formula>
    </cfRule>
  </conditionalFormatting>
  <conditionalFormatting sqref="L19:L22">
    <cfRule type="expression" dxfId="57" priority="11" stopIfTrue="1">
      <formula>OR(Nível="Meta",Nível="Nível")</formula>
    </cfRule>
  </conditionalFormatting>
  <conditionalFormatting sqref="N59:BK61">
    <cfRule type="expression" dxfId="56" priority="2" stopIfTrue="1">
      <formula>OR(Nível="Meta",N$15="",Nível="Nível")</formula>
    </cfRule>
  </conditionalFormatting>
  <conditionalFormatting sqref="C59:H61">
    <cfRule type="expression" dxfId="55" priority="4" stopIfTrue="1">
      <formula>OR(Nível="Meta",Nível="Nível")</formula>
    </cfRule>
  </conditionalFormatting>
  <conditionalFormatting sqref="I59:I61 K59:K61">
    <cfRule type="expression" dxfId="54" priority="3" stopIfTrue="1">
      <formula>OR(Nível="Meta",Nível="Nível")</formula>
    </cfRule>
  </conditionalFormatting>
  <conditionalFormatting sqref="L59:L61">
    <cfRule type="expression" dxfId="53" priority="1" stopIfTrue="1">
      <formula>OR(Nível="Meta",Nível="Nível")</formula>
    </cfRule>
  </conditionalFormatting>
  <dataValidations disablePrompts="1" count="2">
    <dataValidation allowBlank="1" prompt="% de incidência do Serviço da linha na Frente de Obra da coluna." sqref="DM1:FJ2 BM1:DJ2 N1:BK3 BM18:DJ61 DM18:FJ61 N18:BK71"/>
    <dataValidation type="list" allowBlank="1" showInputMessage="1" showErrorMessage="1" sqref="L1 L18:L61">
      <formula1>OFFSET(TituloEventos,0,0,,1)</formula1>
    </dataValidation>
  </dataValidations>
  <pageMargins left="0.78740157480314998" right="0.78740157480314998" top="0.78740157480314998" bottom="0.78740157480314998" header="0.59055118110236204" footer="0.59055118110236204"/>
  <pageSetup paperSize="9" scale="71" fitToWidth="0" fitToHeight="0" pageOrder="overThenDown" orientation="landscape" r:id="rId1"/>
  <headerFooter alignWithMargins="0">
    <oddFooter>&amp;R&amp;P&amp;L27.477 v006   micro</oddFooter>
  </headerFooter>
  <rowBreaks count="1" manualBreakCount="1">
    <brk id="75" max="16383" man="1"/>
  </rowBreaks>
  <colBreaks count="8" manualBreakCount="8">
    <brk id="19" max="1048575" man="1"/>
    <brk id="25" max="1048575" man="1"/>
    <brk id="31" max="1048575" man="1"/>
    <brk id="37" max="1048575" man="1"/>
    <brk id="43" max="1048575" man="1"/>
    <brk id="49" max="1048575" man="1"/>
    <brk id="55" max="1048575" man="1"/>
    <brk id="61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0" filterMode="1"/>
  <dimension ref="A1:BJ74"/>
  <sheetViews>
    <sheetView showGridLines="0" topLeftCell="E1" zoomScaleNormal="100" zoomScaleSheetLayoutView="100" workbookViewId="0">
      <pane xSplit="6" ySplit="15" topLeftCell="K16" activePane="bottomRight" state="frozen"/>
      <selection activeCell="E38" sqref="E38"/>
      <selection pane="topRight" activeCell="E38" sqref="E38"/>
      <selection pane="bottomLeft" activeCell="E38" sqref="E38"/>
      <selection pane="bottomRight" activeCell="E38" sqref="E38"/>
    </sheetView>
  </sheetViews>
  <sheetFormatPr defaultColWidth="0" defaultRowHeight="11.25" x14ac:dyDescent="0.2"/>
  <cols>
    <col min="1" max="1" width="9.140625" style="28" hidden="1" customWidth="1"/>
    <col min="2" max="3" width="8" style="28" hidden="1" customWidth="1"/>
    <col min="4" max="4" width="3.28515625" style="28" hidden="1" customWidth="1"/>
    <col min="5" max="5" width="7.140625" style="26" customWidth="1"/>
    <col min="6" max="6" width="9.140625" style="25" hidden="1" customWidth="1"/>
    <col min="7" max="7" width="9.140625" style="25" customWidth="1"/>
    <col min="8" max="8" width="48.85546875" style="26" customWidth="1"/>
    <col min="9" max="9" width="10.42578125" style="25" customWidth="1"/>
    <col min="10" max="10" width="12.42578125" style="28" customWidth="1"/>
    <col min="11" max="11" width="1.42578125" style="28" customWidth="1"/>
    <col min="12" max="61" width="12.140625" style="28" customWidth="1"/>
    <col min="62" max="62" width="3.5703125" style="28" customWidth="1"/>
    <col min="63" max="16384" width="11.5703125" style="28" hidden="1"/>
  </cols>
  <sheetData>
    <row r="1" spans="1:61" hidden="1" x14ac:dyDescent="0.2">
      <c r="A1" s="196" t="e">
        <f ca="1">mais_um</f>
        <v>#REF!</v>
      </c>
      <c r="B1" s="28" t="e">
        <f ca="1">OFFSET(LIorçamento,$A1-1,B$16,1,1)</f>
        <v>#REF!</v>
      </c>
      <c r="E1" s="193" t="e">
        <f ca="1">OFFSET(LIorçamento,$A1-1,E$16,1,1)</f>
        <v>#REF!</v>
      </c>
      <c r="F1" s="195" t="e">
        <f ca="1">CHOOSE($B$8,IF(OR(Nível="Serviço",Nível="Evento"),E1*10^4+IF(Nível&lt;&gt;"Evento",A1,0),0),IF(Nível&lt;&gt;"Evento",A1,0))</f>
        <v>#REF!</v>
      </c>
      <c r="G1" s="194" t="e">
        <f ca="1">OFFSET(LIorçamento,$A1-1,G$16,1,1)</f>
        <v>#REF!</v>
      </c>
      <c r="H1" s="222" t="e">
        <f ca="1">OFFSET(LIorçamento,$A1-1,H$16,1,1)</f>
        <v>#REF!</v>
      </c>
      <c r="I1" s="48" t="e">
        <f ca="1">IF(OR(Nível="Serviço",Nível="evento"),OFFSET(LIorçamento,$A1-1,I$16,1,1),"")</f>
        <v>#REF!</v>
      </c>
      <c r="J1" s="183" t="e">
        <f ca="1">IF(OR(Nível="Serviço",Nível="evento"),SUM(L1:BI1),"")</f>
        <v>#REF!</v>
      </c>
      <c r="K1" s="181"/>
      <c r="L1" s="183" t="e">
        <f ca="1">IF(L$13="",0,CHOOSE(Detalhamento.OpçãoServiços,OFFSET(Import.PLQ,$A1-1,L$15-1,1,1),IF($E1&lt;&gt;1,IF(ISNUMBER(INDEX(Import.PLE,Detalhamento!$E1,Detalhamento!L$15)),IF(INDEX(Import.PLE,Detalhamento!$E1,Detalhamento!L$15)&lt;=mediçao,OFFSET(Import.PLQ,$A1-1,L$15-1,1,1),0),0),PLE!$AA$28*OFFSET(Import.PLQ,$A1-1,L$15-1,1,1)),IF($E1&lt;&gt;1,IF(ISNUMBER(INDEX(Import.PLE,Detalhamento!$E1,Detalhamento!L$15)),IF(INDEX(Import.PLE,Detalhamento!$E1,Detalhamento!L$15)&lt;=mediçao,0,OFFSET(Import.PLQ,$A1-1,L$15-1,1,1)),OFFSET(Import.PLQ,$A1-1,L$15-1,1,1)),(1-PLE!$AA$28)*OFFSET(Import.PLQ,$A1-1,L$15-1,1,1))))</f>
        <v>#REF!</v>
      </c>
      <c r="M1" s="183" t="e">
        <f ca="1">IF(M$13="",0,CHOOSE(Detalhamento.OpçãoServiços,OFFSET(Import.PLQ,$A1-1,M$15-1,1,1),IF($E1&lt;&gt;1,IF(ISNUMBER(INDEX(Import.PLE,Detalhamento!$E1,Detalhamento!M$15)),IF(INDEX(Import.PLE,Detalhamento!$E1,Detalhamento!M$15)&lt;=mediçao,OFFSET(Import.PLQ,$A1-1,M$15-1,1,1),0),0),PLE!$AA$28*OFFSET(Import.PLQ,$A1-1,M$15-1,1,1)),IF($E1&lt;&gt;1,IF(ISNUMBER(INDEX(Import.PLE,Detalhamento!$E1,Detalhamento!M$15)),IF(INDEX(Import.PLE,Detalhamento!$E1,Detalhamento!M$15)&lt;=mediçao,0,OFFSET(Import.PLQ,$A1-1,M$15-1,1,1)),OFFSET(Import.PLQ,$A1-1,M$15-1,1,1)),(1-PLE!$AA$28)*OFFSET(Import.PLQ,$A1-1,M$15-1,1,1))))</f>
        <v>#REF!</v>
      </c>
      <c r="N1" s="183" t="e">
        <f ca="1">IF(N$13="",0,CHOOSE(Detalhamento.OpçãoServiços,OFFSET(Import.PLQ,$A1-1,N$15-1,1,1),IF($E1&lt;&gt;1,IF(ISNUMBER(INDEX(Import.PLE,Detalhamento!$E1,Detalhamento!N$15)),IF(INDEX(Import.PLE,Detalhamento!$E1,Detalhamento!N$15)&lt;=mediçao,OFFSET(Import.PLQ,$A1-1,N$15-1,1,1),0),0),PLE!$AA$28*OFFSET(Import.PLQ,$A1-1,N$15-1,1,1)),IF($E1&lt;&gt;1,IF(ISNUMBER(INDEX(Import.PLE,Detalhamento!$E1,Detalhamento!N$15)),IF(INDEX(Import.PLE,Detalhamento!$E1,Detalhamento!N$15)&lt;=mediçao,0,OFFSET(Import.PLQ,$A1-1,N$15-1,1,1)),OFFSET(Import.PLQ,$A1-1,N$15-1,1,1)),(1-PLE!$AA$28)*OFFSET(Import.PLQ,$A1-1,N$15-1,1,1))))</f>
        <v>#REF!</v>
      </c>
      <c r="O1" s="183" t="e">
        <f ca="1">IF(O$13="",0,CHOOSE(Detalhamento.OpçãoServiços,OFFSET(Import.PLQ,$A1-1,O$15-1,1,1),IF($E1&lt;&gt;1,IF(ISNUMBER(INDEX(Import.PLE,Detalhamento!$E1,Detalhamento!O$15)),IF(INDEX(Import.PLE,Detalhamento!$E1,Detalhamento!O$15)&lt;=mediçao,OFFSET(Import.PLQ,$A1-1,O$15-1,1,1),0),0),PLE!$AA$28*OFFSET(Import.PLQ,$A1-1,O$15-1,1,1)),IF($E1&lt;&gt;1,IF(ISNUMBER(INDEX(Import.PLE,Detalhamento!$E1,Detalhamento!O$15)),IF(INDEX(Import.PLE,Detalhamento!$E1,Detalhamento!O$15)&lt;=mediçao,0,OFFSET(Import.PLQ,$A1-1,O$15-1,1,1)),OFFSET(Import.PLQ,$A1-1,O$15-1,1,1)),(1-PLE!$AA$28)*OFFSET(Import.PLQ,$A1-1,O$15-1,1,1))))</f>
        <v>#REF!</v>
      </c>
      <c r="P1" s="183">
        <f ca="1">IF(P$13="",0,CHOOSE(Detalhamento.OpçãoServiços,OFFSET(Import.PLQ,$A1-1,P$15-1,1,1),IF($E1&lt;&gt;1,IF(ISNUMBER(INDEX(Import.PLE,Detalhamento!$E1,Detalhamento!P$15)),IF(INDEX(Import.PLE,Detalhamento!$E1,Detalhamento!P$15)&lt;=mediçao,OFFSET(Import.PLQ,$A1-1,P$15-1,1,1),0),0),PLE!$AA$28*OFFSET(Import.PLQ,$A1-1,P$15-1,1,1)),IF($E1&lt;&gt;1,IF(ISNUMBER(INDEX(Import.PLE,Detalhamento!$E1,Detalhamento!P$15)),IF(INDEX(Import.PLE,Detalhamento!$E1,Detalhamento!P$15)&lt;=mediçao,0,OFFSET(Import.PLQ,$A1-1,P$15-1,1,1)),OFFSET(Import.PLQ,$A1-1,P$15-1,1,1)),(1-PLE!$AA$28)*OFFSET(Import.PLQ,$A1-1,P$15-1,1,1))))</f>
        <v>0</v>
      </c>
      <c r="Q1" s="183">
        <f ca="1">IF(Q$13="",0,CHOOSE(Detalhamento.OpçãoServiços,OFFSET(Import.PLQ,$A1-1,Q$15-1,1,1),IF($E1&lt;&gt;1,IF(ISNUMBER(INDEX(Import.PLE,Detalhamento!$E1,Detalhamento!Q$15)),IF(INDEX(Import.PLE,Detalhamento!$E1,Detalhamento!Q$15)&lt;=mediçao,OFFSET(Import.PLQ,$A1-1,Q$15-1,1,1),0),0),PLE!$AA$28*OFFSET(Import.PLQ,$A1-1,Q$15-1,1,1)),IF($E1&lt;&gt;1,IF(ISNUMBER(INDEX(Import.PLE,Detalhamento!$E1,Detalhamento!Q$15)),IF(INDEX(Import.PLE,Detalhamento!$E1,Detalhamento!Q$15)&lt;=mediçao,0,OFFSET(Import.PLQ,$A1-1,Q$15-1,1,1)),OFFSET(Import.PLQ,$A1-1,Q$15-1,1,1)),(1-PLE!$AA$28)*OFFSET(Import.PLQ,$A1-1,Q$15-1,1,1))))</f>
        <v>0</v>
      </c>
      <c r="R1" s="183">
        <f ca="1">IF(R$13="",0,CHOOSE(Detalhamento.OpçãoServiços,OFFSET(Import.PLQ,$A1-1,R$15-1,1,1),IF($E1&lt;&gt;1,IF(ISNUMBER(INDEX(Import.PLE,Detalhamento!$E1,Detalhamento!R$15)),IF(INDEX(Import.PLE,Detalhamento!$E1,Detalhamento!R$15)&lt;=mediçao,OFFSET(Import.PLQ,$A1-1,R$15-1,1,1),0),0),PLE!$AA$28*OFFSET(Import.PLQ,$A1-1,R$15-1,1,1)),IF($E1&lt;&gt;1,IF(ISNUMBER(INDEX(Import.PLE,Detalhamento!$E1,Detalhamento!R$15)),IF(INDEX(Import.PLE,Detalhamento!$E1,Detalhamento!R$15)&lt;=mediçao,0,OFFSET(Import.PLQ,$A1-1,R$15-1,1,1)),OFFSET(Import.PLQ,$A1-1,R$15-1,1,1)),(1-PLE!$AA$28)*OFFSET(Import.PLQ,$A1-1,R$15-1,1,1))))</f>
        <v>0</v>
      </c>
      <c r="S1" s="183">
        <f ca="1">IF(S$13="",0,CHOOSE(Detalhamento.OpçãoServiços,OFFSET(Import.PLQ,$A1-1,S$15-1,1,1),IF($E1&lt;&gt;1,IF(ISNUMBER(INDEX(Import.PLE,Detalhamento!$E1,Detalhamento!S$15)),IF(INDEX(Import.PLE,Detalhamento!$E1,Detalhamento!S$15)&lt;=mediçao,OFFSET(Import.PLQ,$A1-1,S$15-1,1,1),0),0),PLE!$AA$28*OFFSET(Import.PLQ,$A1-1,S$15-1,1,1)),IF($E1&lt;&gt;1,IF(ISNUMBER(INDEX(Import.PLE,Detalhamento!$E1,Detalhamento!S$15)),IF(INDEX(Import.PLE,Detalhamento!$E1,Detalhamento!S$15)&lt;=mediçao,0,OFFSET(Import.PLQ,$A1-1,S$15-1,1,1)),OFFSET(Import.PLQ,$A1-1,S$15-1,1,1)),(1-PLE!$AA$28)*OFFSET(Import.PLQ,$A1-1,S$15-1,1,1))))</f>
        <v>0</v>
      </c>
      <c r="T1" s="183">
        <f ca="1">IF(T$13="",0,CHOOSE(Detalhamento.OpçãoServiços,OFFSET(Import.PLQ,$A1-1,T$15-1,1,1),IF($E1&lt;&gt;1,IF(ISNUMBER(INDEX(Import.PLE,Detalhamento!$E1,Detalhamento!T$15)),IF(INDEX(Import.PLE,Detalhamento!$E1,Detalhamento!T$15)&lt;=mediçao,OFFSET(Import.PLQ,$A1-1,T$15-1,1,1),0),0),PLE!$AA$28*OFFSET(Import.PLQ,$A1-1,T$15-1,1,1)),IF($E1&lt;&gt;1,IF(ISNUMBER(INDEX(Import.PLE,Detalhamento!$E1,Detalhamento!T$15)),IF(INDEX(Import.PLE,Detalhamento!$E1,Detalhamento!T$15)&lt;=mediçao,0,OFFSET(Import.PLQ,$A1-1,T$15-1,1,1)),OFFSET(Import.PLQ,$A1-1,T$15-1,1,1)),(1-PLE!$AA$28)*OFFSET(Import.PLQ,$A1-1,T$15-1,1,1))))</f>
        <v>0</v>
      </c>
      <c r="U1" s="183">
        <f ca="1">IF(U$13="",0,CHOOSE(Detalhamento.OpçãoServiços,OFFSET(Import.PLQ,$A1-1,U$15-1,1,1),IF($E1&lt;&gt;1,IF(ISNUMBER(INDEX(Import.PLE,Detalhamento!$E1,Detalhamento!U$15)),IF(INDEX(Import.PLE,Detalhamento!$E1,Detalhamento!U$15)&lt;=mediçao,OFFSET(Import.PLQ,$A1-1,U$15-1,1,1),0),0),PLE!$AA$28*OFFSET(Import.PLQ,$A1-1,U$15-1,1,1)),IF($E1&lt;&gt;1,IF(ISNUMBER(INDEX(Import.PLE,Detalhamento!$E1,Detalhamento!U$15)),IF(INDEX(Import.PLE,Detalhamento!$E1,Detalhamento!U$15)&lt;=mediçao,0,OFFSET(Import.PLQ,$A1-1,U$15-1,1,1)),OFFSET(Import.PLQ,$A1-1,U$15-1,1,1)),(1-PLE!$AA$28)*OFFSET(Import.PLQ,$A1-1,U$15-1,1,1))))</f>
        <v>0</v>
      </c>
      <c r="V1" s="183">
        <f ca="1">IF(V$13="",0,CHOOSE(Detalhamento.OpçãoServiços,OFFSET(Import.PLQ,$A1-1,V$15-1,1,1),IF($E1&lt;&gt;1,IF(ISNUMBER(INDEX(Import.PLE,Detalhamento!$E1,Detalhamento!V$15)),IF(INDEX(Import.PLE,Detalhamento!$E1,Detalhamento!V$15)&lt;=mediçao,OFFSET(Import.PLQ,$A1-1,V$15-1,1,1),0),0),PLE!$AA$28*OFFSET(Import.PLQ,$A1-1,V$15-1,1,1)),IF($E1&lt;&gt;1,IF(ISNUMBER(INDEX(Import.PLE,Detalhamento!$E1,Detalhamento!V$15)),IF(INDEX(Import.PLE,Detalhamento!$E1,Detalhamento!V$15)&lt;=mediçao,0,OFFSET(Import.PLQ,$A1-1,V$15-1,1,1)),OFFSET(Import.PLQ,$A1-1,V$15-1,1,1)),(1-PLE!$AA$28)*OFFSET(Import.PLQ,$A1-1,V$15-1,1,1))))</f>
        <v>0</v>
      </c>
      <c r="W1" s="183">
        <f ca="1">IF(W$13="",0,CHOOSE(Detalhamento.OpçãoServiços,OFFSET(Import.PLQ,$A1-1,W$15-1,1,1),IF($E1&lt;&gt;1,IF(ISNUMBER(INDEX(Import.PLE,Detalhamento!$E1,Detalhamento!W$15)),IF(INDEX(Import.PLE,Detalhamento!$E1,Detalhamento!W$15)&lt;=mediçao,OFFSET(Import.PLQ,$A1-1,W$15-1,1,1),0),0),PLE!$AA$28*OFFSET(Import.PLQ,$A1-1,W$15-1,1,1)),IF($E1&lt;&gt;1,IF(ISNUMBER(INDEX(Import.PLE,Detalhamento!$E1,Detalhamento!W$15)),IF(INDEX(Import.PLE,Detalhamento!$E1,Detalhamento!W$15)&lt;=mediçao,0,OFFSET(Import.PLQ,$A1-1,W$15-1,1,1)),OFFSET(Import.PLQ,$A1-1,W$15-1,1,1)),(1-PLE!$AA$28)*OFFSET(Import.PLQ,$A1-1,W$15-1,1,1))))</f>
        <v>0</v>
      </c>
      <c r="X1" s="183">
        <f ca="1">IF(X$13="",0,CHOOSE(Detalhamento.OpçãoServiços,OFFSET(Import.PLQ,$A1-1,X$15-1,1,1),IF($E1&lt;&gt;1,IF(ISNUMBER(INDEX(Import.PLE,Detalhamento!$E1,Detalhamento!X$15)),IF(INDEX(Import.PLE,Detalhamento!$E1,Detalhamento!X$15)&lt;=mediçao,OFFSET(Import.PLQ,$A1-1,X$15-1,1,1),0),0),PLE!$AA$28*OFFSET(Import.PLQ,$A1-1,X$15-1,1,1)),IF($E1&lt;&gt;1,IF(ISNUMBER(INDEX(Import.PLE,Detalhamento!$E1,Detalhamento!X$15)),IF(INDEX(Import.PLE,Detalhamento!$E1,Detalhamento!X$15)&lt;=mediçao,0,OFFSET(Import.PLQ,$A1-1,X$15-1,1,1)),OFFSET(Import.PLQ,$A1-1,X$15-1,1,1)),(1-PLE!$AA$28)*OFFSET(Import.PLQ,$A1-1,X$15-1,1,1))))</f>
        <v>0</v>
      </c>
      <c r="Y1" s="183">
        <f ca="1">IF(Y$13="",0,CHOOSE(Detalhamento.OpçãoServiços,OFFSET(Import.PLQ,$A1-1,Y$15-1,1,1),IF($E1&lt;&gt;1,IF(ISNUMBER(INDEX(Import.PLE,Detalhamento!$E1,Detalhamento!Y$15)),IF(INDEX(Import.PLE,Detalhamento!$E1,Detalhamento!Y$15)&lt;=mediçao,OFFSET(Import.PLQ,$A1-1,Y$15-1,1,1),0),0),PLE!$AA$28*OFFSET(Import.PLQ,$A1-1,Y$15-1,1,1)),IF($E1&lt;&gt;1,IF(ISNUMBER(INDEX(Import.PLE,Detalhamento!$E1,Detalhamento!Y$15)),IF(INDEX(Import.PLE,Detalhamento!$E1,Detalhamento!Y$15)&lt;=mediçao,0,OFFSET(Import.PLQ,$A1-1,Y$15-1,1,1)),OFFSET(Import.PLQ,$A1-1,Y$15-1,1,1)),(1-PLE!$AA$28)*OFFSET(Import.PLQ,$A1-1,Y$15-1,1,1))))</f>
        <v>0</v>
      </c>
      <c r="Z1" s="183">
        <f ca="1">IF(Z$13="",0,CHOOSE(Detalhamento.OpçãoServiços,OFFSET(Import.PLQ,$A1-1,Z$15-1,1,1),IF($E1&lt;&gt;1,IF(ISNUMBER(INDEX(Import.PLE,Detalhamento!$E1,Detalhamento!Z$15)),IF(INDEX(Import.PLE,Detalhamento!$E1,Detalhamento!Z$15)&lt;=mediçao,OFFSET(Import.PLQ,$A1-1,Z$15-1,1,1),0),0),PLE!$AA$28*OFFSET(Import.PLQ,$A1-1,Z$15-1,1,1)),IF($E1&lt;&gt;1,IF(ISNUMBER(INDEX(Import.PLE,Detalhamento!$E1,Detalhamento!Z$15)),IF(INDEX(Import.PLE,Detalhamento!$E1,Detalhamento!Z$15)&lt;=mediçao,0,OFFSET(Import.PLQ,$A1-1,Z$15-1,1,1)),OFFSET(Import.PLQ,$A1-1,Z$15-1,1,1)),(1-PLE!$AA$28)*OFFSET(Import.PLQ,$A1-1,Z$15-1,1,1))))</f>
        <v>0</v>
      </c>
      <c r="AA1" s="183">
        <f ca="1">IF(AA$13="",0,CHOOSE(Detalhamento.OpçãoServiços,OFFSET(Import.PLQ,$A1-1,AA$15-1,1,1),IF($E1&lt;&gt;1,IF(ISNUMBER(INDEX(Import.PLE,Detalhamento!$E1,Detalhamento!AA$15)),IF(INDEX(Import.PLE,Detalhamento!$E1,Detalhamento!AA$15)&lt;=mediçao,OFFSET(Import.PLQ,$A1-1,AA$15-1,1,1),0),0),PLE!$AA$28*OFFSET(Import.PLQ,$A1-1,AA$15-1,1,1)),IF($E1&lt;&gt;1,IF(ISNUMBER(INDEX(Import.PLE,Detalhamento!$E1,Detalhamento!AA$15)),IF(INDEX(Import.PLE,Detalhamento!$E1,Detalhamento!AA$15)&lt;=mediçao,0,OFFSET(Import.PLQ,$A1-1,AA$15-1,1,1)),OFFSET(Import.PLQ,$A1-1,AA$15-1,1,1)),(1-PLE!$AA$28)*OFFSET(Import.PLQ,$A1-1,AA$15-1,1,1))))</f>
        <v>0</v>
      </c>
      <c r="AB1" s="183">
        <f ca="1">IF(AB$13="",0,CHOOSE(Detalhamento.OpçãoServiços,OFFSET(Import.PLQ,$A1-1,AB$15-1,1,1),IF($E1&lt;&gt;1,IF(ISNUMBER(INDEX(Import.PLE,Detalhamento!$E1,Detalhamento!AB$15)),IF(INDEX(Import.PLE,Detalhamento!$E1,Detalhamento!AB$15)&lt;=mediçao,OFFSET(Import.PLQ,$A1-1,AB$15-1,1,1),0),0),PLE!$AA$28*OFFSET(Import.PLQ,$A1-1,AB$15-1,1,1)),IF($E1&lt;&gt;1,IF(ISNUMBER(INDEX(Import.PLE,Detalhamento!$E1,Detalhamento!AB$15)),IF(INDEX(Import.PLE,Detalhamento!$E1,Detalhamento!AB$15)&lt;=mediçao,0,OFFSET(Import.PLQ,$A1-1,AB$15-1,1,1)),OFFSET(Import.PLQ,$A1-1,AB$15-1,1,1)),(1-PLE!$AA$28)*OFFSET(Import.PLQ,$A1-1,AB$15-1,1,1))))</f>
        <v>0</v>
      </c>
      <c r="AC1" s="183">
        <f ca="1">IF(AC$13="",0,CHOOSE(Detalhamento.OpçãoServiços,OFFSET(Import.PLQ,$A1-1,AC$15-1,1,1),IF($E1&lt;&gt;1,IF(ISNUMBER(INDEX(Import.PLE,Detalhamento!$E1,Detalhamento!AC$15)),IF(INDEX(Import.PLE,Detalhamento!$E1,Detalhamento!AC$15)&lt;=mediçao,OFFSET(Import.PLQ,$A1-1,AC$15-1,1,1),0),0),PLE!$AA$28*OFFSET(Import.PLQ,$A1-1,AC$15-1,1,1)),IF($E1&lt;&gt;1,IF(ISNUMBER(INDEX(Import.PLE,Detalhamento!$E1,Detalhamento!AC$15)),IF(INDEX(Import.PLE,Detalhamento!$E1,Detalhamento!AC$15)&lt;=mediçao,0,OFFSET(Import.PLQ,$A1-1,AC$15-1,1,1)),OFFSET(Import.PLQ,$A1-1,AC$15-1,1,1)),(1-PLE!$AA$28)*OFFSET(Import.PLQ,$A1-1,AC$15-1,1,1))))</f>
        <v>0</v>
      </c>
      <c r="AD1" s="183">
        <f ca="1">IF(AD$13="",0,CHOOSE(Detalhamento.OpçãoServiços,OFFSET(Import.PLQ,$A1-1,AD$15-1,1,1),IF($E1&lt;&gt;1,IF(ISNUMBER(INDEX(Import.PLE,Detalhamento!$E1,Detalhamento!AD$15)),IF(INDEX(Import.PLE,Detalhamento!$E1,Detalhamento!AD$15)&lt;=mediçao,OFFSET(Import.PLQ,$A1-1,AD$15-1,1,1),0),0),PLE!$AA$28*OFFSET(Import.PLQ,$A1-1,AD$15-1,1,1)),IF($E1&lt;&gt;1,IF(ISNUMBER(INDEX(Import.PLE,Detalhamento!$E1,Detalhamento!AD$15)),IF(INDEX(Import.PLE,Detalhamento!$E1,Detalhamento!AD$15)&lt;=mediçao,0,OFFSET(Import.PLQ,$A1-1,AD$15-1,1,1)),OFFSET(Import.PLQ,$A1-1,AD$15-1,1,1)),(1-PLE!$AA$28)*OFFSET(Import.PLQ,$A1-1,AD$15-1,1,1))))</f>
        <v>0</v>
      </c>
      <c r="AE1" s="183">
        <f ca="1">IF(AE$13="",0,CHOOSE(Detalhamento.OpçãoServiços,OFFSET(Import.PLQ,$A1-1,AE$15-1,1,1),IF($E1&lt;&gt;1,IF(ISNUMBER(INDEX(Import.PLE,Detalhamento!$E1,Detalhamento!AE$15)),IF(INDEX(Import.PLE,Detalhamento!$E1,Detalhamento!AE$15)&lt;=mediçao,OFFSET(Import.PLQ,$A1-1,AE$15-1,1,1),0),0),PLE!$AA$28*OFFSET(Import.PLQ,$A1-1,AE$15-1,1,1)),IF($E1&lt;&gt;1,IF(ISNUMBER(INDEX(Import.PLE,Detalhamento!$E1,Detalhamento!AE$15)),IF(INDEX(Import.PLE,Detalhamento!$E1,Detalhamento!AE$15)&lt;=mediçao,0,OFFSET(Import.PLQ,$A1-1,AE$15-1,1,1)),OFFSET(Import.PLQ,$A1-1,AE$15-1,1,1)),(1-PLE!$AA$28)*OFFSET(Import.PLQ,$A1-1,AE$15-1,1,1))))</f>
        <v>0</v>
      </c>
      <c r="AF1" s="183">
        <f ca="1">IF(AF$13="",0,CHOOSE(Detalhamento.OpçãoServiços,OFFSET(Import.PLQ,$A1-1,AF$15-1,1,1),IF($E1&lt;&gt;1,IF(ISNUMBER(INDEX(Import.PLE,Detalhamento!$E1,Detalhamento!AF$15)),IF(INDEX(Import.PLE,Detalhamento!$E1,Detalhamento!AF$15)&lt;=mediçao,OFFSET(Import.PLQ,$A1-1,AF$15-1,1,1),0),0),PLE!$AA$28*OFFSET(Import.PLQ,$A1-1,AF$15-1,1,1)),IF($E1&lt;&gt;1,IF(ISNUMBER(INDEX(Import.PLE,Detalhamento!$E1,Detalhamento!AF$15)),IF(INDEX(Import.PLE,Detalhamento!$E1,Detalhamento!AF$15)&lt;=mediçao,0,OFFSET(Import.PLQ,$A1-1,AF$15-1,1,1)),OFFSET(Import.PLQ,$A1-1,AF$15-1,1,1)),(1-PLE!$AA$28)*OFFSET(Import.PLQ,$A1-1,AF$15-1,1,1))))</f>
        <v>0</v>
      </c>
      <c r="AG1" s="183">
        <f ca="1">IF(AG$13="",0,CHOOSE(Detalhamento.OpçãoServiços,OFFSET(Import.PLQ,$A1-1,AG$15-1,1,1),IF($E1&lt;&gt;1,IF(ISNUMBER(INDEX(Import.PLE,Detalhamento!$E1,Detalhamento!AG$15)),IF(INDEX(Import.PLE,Detalhamento!$E1,Detalhamento!AG$15)&lt;=mediçao,OFFSET(Import.PLQ,$A1-1,AG$15-1,1,1),0),0),PLE!$AA$28*OFFSET(Import.PLQ,$A1-1,AG$15-1,1,1)),IF($E1&lt;&gt;1,IF(ISNUMBER(INDEX(Import.PLE,Detalhamento!$E1,Detalhamento!AG$15)),IF(INDEX(Import.PLE,Detalhamento!$E1,Detalhamento!AG$15)&lt;=mediçao,0,OFFSET(Import.PLQ,$A1-1,AG$15-1,1,1)),OFFSET(Import.PLQ,$A1-1,AG$15-1,1,1)),(1-PLE!$AA$28)*OFFSET(Import.PLQ,$A1-1,AG$15-1,1,1))))</f>
        <v>0</v>
      </c>
      <c r="AH1" s="183">
        <f ca="1">IF(AH$13="",0,CHOOSE(Detalhamento.OpçãoServiços,OFFSET(Import.PLQ,$A1-1,AH$15-1,1,1),IF($E1&lt;&gt;1,IF(ISNUMBER(INDEX(Import.PLE,Detalhamento!$E1,Detalhamento!AH$15)),IF(INDEX(Import.PLE,Detalhamento!$E1,Detalhamento!AH$15)&lt;=mediçao,OFFSET(Import.PLQ,$A1-1,AH$15-1,1,1),0),0),PLE!$AA$28*OFFSET(Import.PLQ,$A1-1,AH$15-1,1,1)),IF($E1&lt;&gt;1,IF(ISNUMBER(INDEX(Import.PLE,Detalhamento!$E1,Detalhamento!AH$15)),IF(INDEX(Import.PLE,Detalhamento!$E1,Detalhamento!AH$15)&lt;=mediçao,0,OFFSET(Import.PLQ,$A1-1,AH$15-1,1,1)),OFFSET(Import.PLQ,$A1-1,AH$15-1,1,1)),(1-PLE!$AA$28)*OFFSET(Import.PLQ,$A1-1,AH$15-1,1,1))))</f>
        <v>0</v>
      </c>
      <c r="AI1" s="183">
        <f ca="1">IF(AI$13="",0,CHOOSE(Detalhamento.OpçãoServiços,OFFSET(Import.PLQ,$A1-1,AI$15-1,1,1),IF($E1&lt;&gt;1,IF(ISNUMBER(INDEX(Import.PLE,Detalhamento!$E1,Detalhamento!AI$15)),IF(INDEX(Import.PLE,Detalhamento!$E1,Detalhamento!AI$15)&lt;=mediçao,OFFSET(Import.PLQ,$A1-1,AI$15-1,1,1),0),0),PLE!$AA$28*OFFSET(Import.PLQ,$A1-1,AI$15-1,1,1)),IF($E1&lt;&gt;1,IF(ISNUMBER(INDEX(Import.PLE,Detalhamento!$E1,Detalhamento!AI$15)),IF(INDEX(Import.PLE,Detalhamento!$E1,Detalhamento!AI$15)&lt;=mediçao,0,OFFSET(Import.PLQ,$A1-1,AI$15-1,1,1)),OFFSET(Import.PLQ,$A1-1,AI$15-1,1,1)),(1-PLE!$AA$28)*OFFSET(Import.PLQ,$A1-1,AI$15-1,1,1))))</f>
        <v>0</v>
      </c>
      <c r="AJ1" s="183">
        <f ca="1">IF(AJ$13="",0,CHOOSE(Detalhamento.OpçãoServiços,OFFSET(Import.PLQ,$A1-1,AJ$15-1,1,1),IF($E1&lt;&gt;1,IF(ISNUMBER(INDEX(Import.PLE,Detalhamento!$E1,Detalhamento!AJ$15)),IF(INDEX(Import.PLE,Detalhamento!$E1,Detalhamento!AJ$15)&lt;=mediçao,OFFSET(Import.PLQ,$A1-1,AJ$15-1,1,1),0),0),PLE!$AA$28*OFFSET(Import.PLQ,$A1-1,AJ$15-1,1,1)),IF($E1&lt;&gt;1,IF(ISNUMBER(INDEX(Import.PLE,Detalhamento!$E1,Detalhamento!AJ$15)),IF(INDEX(Import.PLE,Detalhamento!$E1,Detalhamento!AJ$15)&lt;=mediçao,0,OFFSET(Import.PLQ,$A1-1,AJ$15-1,1,1)),OFFSET(Import.PLQ,$A1-1,AJ$15-1,1,1)),(1-PLE!$AA$28)*OFFSET(Import.PLQ,$A1-1,AJ$15-1,1,1))))</f>
        <v>0</v>
      </c>
      <c r="AK1" s="183">
        <f ca="1">IF(AK$13="",0,CHOOSE(Detalhamento.OpçãoServiços,OFFSET(Import.PLQ,$A1-1,AK$15-1,1,1),IF($E1&lt;&gt;1,IF(ISNUMBER(INDEX(Import.PLE,Detalhamento!$E1,Detalhamento!AK$15)),IF(INDEX(Import.PLE,Detalhamento!$E1,Detalhamento!AK$15)&lt;=mediçao,OFFSET(Import.PLQ,$A1-1,AK$15-1,1,1),0),0),PLE!$AA$28*OFFSET(Import.PLQ,$A1-1,AK$15-1,1,1)),IF($E1&lt;&gt;1,IF(ISNUMBER(INDEX(Import.PLE,Detalhamento!$E1,Detalhamento!AK$15)),IF(INDEX(Import.PLE,Detalhamento!$E1,Detalhamento!AK$15)&lt;=mediçao,0,OFFSET(Import.PLQ,$A1-1,AK$15-1,1,1)),OFFSET(Import.PLQ,$A1-1,AK$15-1,1,1)),(1-PLE!$AA$28)*OFFSET(Import.PLQ,$A1-1,AK$15-1,1,1))))</f>
        <v>0</v>
      </c>
      <c r="AL1" s="183">
        <f ca="1">IF(AL$13="",0,CHOOSE(Detalhamento.OpçãoServiços,OFFSET(Import.PLQ,$A1-1,AL$15-1,1,1),IF($E1&lt;&gt;1,IF(ISNUMBER(INDEX(Import.PLE,Detalhamento!$E1,Detalhamento!AL$15)),IF(INDEX(Import.PLE,Detalhamento!$E1,Detalhamento!AL$15)&lt;=mediçao,OFFSET(Import.PLQ,$A1-1,AL$15-1,1,1),0),0),PLE!$AA$28*OFFSET(Import.PLQ,$A1-1,AL$15-1,1,1)),IF($E1&lt;&gt;1,IF(ISNUMBER(INDEX(Import.PLE,Detalhamento!$E1,Detalhamento!AL$15)),IF(INDEX(Import.PLE,Detalhamento!$E1,Detalhamento!AL$15)&lt;=mediçao,0,OFFSET(Import.PLQ,$A1-1,AL$15-1,1,1)),OFFSET(Import.PLQ,$A1-1,AL$15-1,1,1)),(1-PLE!$AA$28)*OFFSET(Import.PLQ,$A1-1,AL$15-1,1,1))))</f>
        <v>0</v>
      </c>
      <c r="AM1" s="183">
        <f ca="1">IF(AM$13="",0,CHOOSE(Detalhamento.OpçãoServiços,OFFSET(Import.PLQ,$A1-1,AM$15-1,1,1),IF($E1&lt;&gt;1,IF(ISNUMBER(INDEX(Import.PLE,Detalhamento!$E1,Detalhamento!AM$15)),IF(INDEX(Import.PLE,Detalhamento!$E1,Detalhamento!AM$15)&lt;=mediçao,OFFSET(Import.PLQ,$A1-1,AM$15-1,1,1),0),0),PLE!$AA$28*OFFSET(Import.PLQ,$A1-1,AM$15-1,1,1)),IF($E1&lt;&gt;1,IF(ISNUMBER(INDEX(Import.PLE,Detalhamento!$E1,Detalhamento!AM$15)),IF(INDEX(Import.PLE,Detalhamento!$E1,Detalhamento!AM$15)&lt;=mediçao,0,OFFSET(Import.PLQ,$A1-1,AM$15-1,1,1)),OFFSET(Import.PLQ,$A1-1,AM$15-1,1,1)),(1-PLE!$AA$28)*OFFSET(Import.PLQ,$A1-1,AM$15-1,1,1))))</f>
        <v>0</v>
      </c>
      <c r="AN1" s="183">
        <f ca="1">IF(AN$13="",0,CHOOSE(Detalhamento.OpçãoServiços,OFFSET(Import.PLQ,$A1-1,AN$15-1,1,1),IF($E1&lt;&gt;1,IF(ISNUMBER(INDEX(Import.PLE,Detalhamento!$E1,Detalhamento!AN$15)),IF(INDEX(Import.PLE,Detalhamento!$E1,Detalhamento!AN$15)&lt;=mediçao,OFFSET(Import.PLQ,$A1-1,AN$15-1,1,1),0),0),PLE!$AA$28*OFFSET(Import.PLQ,$A1-1,AN$15-1,1,1)),IF($E1&lt;&gt;1,IF(ISNUMBER(INDEX(Import.PLE,Detalhamento!$E1,Detalhamento!AN$15)),IF(INDEX(Import.PLE,Detalhamento!$E1,Detalhamento!AN$15)&lt;=mediçao,0,OFFSET(Import.PLQ,$A1-1,AN$15-1,1,1)),OFFSET(Import.PLQ,$A1-1,AN$15-1,1,1)),(1-PLE!$AA$28)*OFFSET(Import.PLQ,$A1-1,AN$15-1,1,1))))</f>
        <v>0</v>
      </c>
      <c r="AO1" s="183">
        <f ca="1">IF(AO$13="",0,CHOOSE(Detalhamento.OpçãoServiços,OFFSET(Import.PLQ,$A1-1,AO$15-1,1,1),IF($E1&lt;&gt;1,IF(ISNUMBER(INDEX(Import.PLE,Detalhamento!$E1,Detalhamento!AO$15)),IF(INDEX(Import.PLE,Detalhamento!$E1,Detalhamento!AO$15)&lt;=mediçao,OFFSET(Import.PLQ,$A1-1,AO$15-1,1,1),0),0),PLE!$AA$28*OFFSET(Import.PLQ,$A1-1,AO$15-1,1,1)),IF($E1&lt;&gt;1,IF(ISNUMBER(INDEX(Import.PLE,Detalhamento!$E1,Detalhamento!AO$15)),IF(INDEX(Import.PLE,Detalhamento!$E1,Detalhamento!AO$15)&lt;=mediçao,0,OFFSET(Import.PLQ,$A1-1,AO$15-1,1,1)),OFFSET(Import.PLQ,$A1-1,AO$15-1,1,1)),(1-PLE!$AA$28)*OFFSET(Import.PLQ,$A1-1,AO$15-1,1,1))))</f>
        <v>0</v>
      </c>
      <c r="AP1" s="183">
        <f ca="1">IF(AP$13="",0,CHOOSE(Detalhamento.OpçãoServiços,OFFSET(Import.PLQ,$A1-1,AP$15-1,1,1),IF($E1&lt;&gt;1,IF(ISNUMBER(INDEX(Import.PLE,Detalhamento!$E1,Detalhamento!AP$15)),IF(INDEX(Import.PLE,Detalhamento!$E1,Detalhamento!AP$15)&lt;=mediçao,OFFSET(Import.PLQ,$A1-1,AP$15-1,1,1),0),0),PLE!$AA$28*OFFSET(Import.PLQ,$A1-1,AP$15-1,1,1)),IF($E1&lt;&gt;1,IF(ISNUMBER(INDEX(Import.PLE,Detalhamento!$E1,Detalhamento!AP$15)),IF(INDEX(Import.PLE,Detalhamento!$E1,Detalhamento!AP$15)&lt;=mediçao,0,OFFSET(Import.PLQ,$A1-1,AP$15-1,1,1)),OFFSET(Import.PLQ,$A1-1,AP$15-1,1,1)),(1-PLE!$AA$28)*OFFSET(Import.PLQ,$A1-1,AP$15-1,1,1))))</f>
        <v>0</v>
      </c>
      <c r="AQ1" s="183">
        <f ca="1">IF(AQ$13="",0,CHOOSE(Detalhamento.OpçãoServiços,OFFSET(Import.PLQ,$A1-1,AQ$15-1,1,1),IF($E1&lt;&gt;1,IF(ISNUMBER(INDEX(Import.PLE,Detalhamento!$E1,Detalhamento!AQ$15)),IF(INDEX(Import.PLE,Detalhamento!$E1,Detalhamento!AQ$15)&lt;=mediçao,OFFSET(Import.PLQ,$A1-1,AQ$15-1,1,1),0),0),PLE!$AA$28*OFFSET(Import.PLQ,$A1-1,AQ$15-1,1,1)),IF($E1&lt;&gt;1,IF(ISNUMBER(INDEX(Import.PLE,Detalhamento!$E1,Detalhamento!AQ$15)),IF(INDEX(Import.PLE,Detalhamento!$E1,Detalhamento!AQ$15)&lt;=mediçao,0,OFFSET(Import.PLQ,$A1-1,AQ$15-1,1,1)),OFFSET(Import.PLQ,$A1-1,AQ$15-1,1,1)),(1-PLE!$AA$28)*OFFSET(Import.PLQ,$A1-1,AQ$15-1,1,1))))</f>
        <v>0</v>
      </c>
      <c r="AR1" s="183">
        <f ca="1">IF(AR$13="",0,CHOOSE(Detalhamento.OpçãoServiços,OFFSET(Import.PLQ,$A1-1,AR$15-1,1,1),IF($E1&lt;&gt;1,IF(ISNUMBER(INDEX(Import.PLE,Detalhamento!$E1,Detalhamento!AR$15)),IF(INDEX(Import.PLE,Detalhamento!$E1,Detalhamento!AR$15)&lt;=mediçao,OFFSET(Import.PLQ,$A1-1,AR$15-1,1,1),0),0),PLE!$AA$28*OFFSET(Import.PLQ,$A1-1,AR$15-1,1,1)),IF($E1&lt;&gt;1,IF(ISNUMBER(INDEX(Import.PLE,Detalhamento!$E1,Detalhamento!AR$15)),IF(INDEX(Import.PLE,Detalhamento!$E1,Detalhamento!AR$15)&lt;=mediçao,0,OFFSET(Import.PLQ,$A1-1,AR$15-1,1,1)),OFFSET(Import.PLQ,$A1-1,AR$15-1,1,1)),(1-PLE!$AA$28)*OFFSET(Import.PLQ,$A1-1,AR$15-1,1,1))))</f>
        <v>0</v>
      </c>
      <c r="AS1" s="183">
        <f ca="1">IF(AS$13="",0,CHOOSE(Detalhamento.OpçãoServiços,OFFSET(Import.PLQ,$A1-1,AS$15-1,1,1),IF($E1&lt;&gt;1,IF(ISNUMBER(INDEX(Import.PLE,Detalhamento!$E1,Detalhamento!AS$15)),IF(INDEX(Import.PLE,Detalhamento!$E1,Detalhamento!AS$15)&lt;=mediçao,OFFSET(Import.PLQ,$A1-1,AS$15-1,1,1),0),0),PLE!$AA$28*OFFSET(Import.PLQ,$A1-1,AS$15-1,1,1)),IF($E1&lt;&gt;1,IF(ISNUMBER(INDEX(Import.PLE,Detalhamento!$E1,Detalhamento!AS$15)),IF(INDEX(Import.PLE,Detalhamento!$E1,Detalhamento!AS$15)&lt;=mediçao,0,OFFSET(Import.PLQ,$A1-1,AS$15-1,1,1)),OFFSET(Import.PLQ,$A1-1,AS$15-1,1,1)),(1-PLE!$AA$28)*OFFSET(Import.PLQ,$A1-1,AS$15-1,1,1))))</f>
        <v>0</v>
      </c>
      <c r="AT1" s="183">
        <f ca="1">IF(AT$13="",0,CHOOSE(Detalhamento.OpçãoServiços,OFFSET(Import.PLQ,$A1-1,AT$15-1,1,1),IF($E1&lt;&gt;1,IF(ISNUMBER(INDEX(Import.PLE,Detalhamento!$E1,Detalhamento!AT$15)),IF(INDEX(Import.PLE,Detalhamento!$E1,Detalhamento!AT$15)&lt;=mediçao,OFFSET(Import.PLQ,$A1-1,AT$15-1,1,1),0),0),PLE!$AA$28*OFFSET(Import.PLQ,$A1-1,AT$15-1,1,1)),IF($E1&lt;&gt;1,IF(ISNUMBER(INDEX(Import.PLE,Detalhamento!$E1,Detalhamento!AT$15)),IF(INDEX(Import.PLE,Detalhamento!$E1,Detalhamento!AT$15)&lt;=mediçao,0,OFFSET(Import.PLQ,$A1-1,AT$15-1,1,1)),OFFSET(Import.PLQ,$A1-1,AT$15-1,1,1)),(1-PLE!$AA$28)*OFFSET(Import.PLQ,$A1-1,AT$15-1,1,1))))</f>
        <v>0</v>
      </c>
      <c r="AU1" s="183">
        <f ca="1">IF(AU$13="",0,CHOOSE(Detalhamento.OpçãoServiços,OFFSET(Import.PLQ,$A1-1,AU$15-1,1,1),IF($E1&lt;&gt;1,IF(ISNUMBER(INDEX(Import.PLE,Detalhamento!$E1,Detalhamento!AU$15)),IF(INDEX(Import.PLE,Detalhamento!$E1,Detalhamento!AU$15)&lt;=mediçao,OFFSET(Import.PLQ,$A1-1,AU$15-1,1,1),0),0),PLE!$AA$28*OFFSET(Import.PLQ,$A1-1,AU$15-1,1,1)),IF($E1&lt;&gt;1,IF(ISNUMBER(INDEX(Import.PLE,Detalhamento!$E1,Detalhamento!AU$15)),IF(INDEX(Import.PLE,Detalhamento!$E1,Detalhamento!AU$15)&lt;=mediçao,0,OFFSET(Import.PLQ,$A1-1,AU$15-1,1,1)),OFFSET(Import.PLQ,$A1-1,AU$15-1,1,1)),(1-PLE!$AA$28)*OFFSET(Import.PLQ,$A1-1,AU$15-1,1,1))))</f>
        <v>0</v>
      </c>
      <c r="AV1" s="183">
        <f ca="1">IF(AV$13="",0,CHOOSE(Detalhamento.OpçãoServiços,OFFSET(Import.PLQ,$A1-1,AV$15-1,1,1),IF($E1&lt;&gt;1,IF(ISNUMBER(INDEX(Import.PLE,Detalhamento!$E1,Detalhamento!AV$15)),IF(INDEX(Import.PLE,Detalhamento!$E1,Detalhamento!AV$15)&lt;=mediçao,OFFSET(Import.PLQ,$A1-1,AV$15-1,1,1),0),0),PLE!$AA$28*OFFSET(Import.PLQ,$A1-1,AV$15-1,1,1)),IF($E1&lt;&gt;1,IF(ISNUMBER(INDEX(Import.PLE,Detalhamento!$E1,Detalhamento!AV$15)),IF(INDEX(Import.PLE,Detalhamento!$E1,Detalhamento!AV$15)&lt;=mediçao,0,OFFSET(Import.PLQ,$A1-1,AV$15-1,1,1)),OFFSET(Import.PLQ,$A1-1,AV$15-1,1,1)),(1-PLE!$AA$28)*OFFSET(Import.PLQ,$A1-1,AV$15-1,1,1))))</f>
        <v>0</v>
      </c>
      <c r="AW1" s="183">
        <f ca="1">IF(AW$13="",0,CHOOSE(Detalhamento.OpçãoServiços,OFFSET(Import.PLQ,$A1-1,AW$15-1,1,1),IF($E1&lt;&gt;1,IF(ISNUMBER(INDEX(Import.PLE,Detalhamento!$E1,Detalhamento!AW$15)),IF(INDEX(Import.PLE,Detalhamento!$E1,Detalhamento!AW$15)&lt;=mediçao,OFFSET(Import.PLQ,$A1-1,AW$15-1,1,1),0),0),PLE!$AA$28*OFFSET(Import.PLQ,$A1-1,AW$15-1,1,1)),IF($E1&lt;&gt;1,IF(ISNUMBER(INDEX(Import.PLE,Detalhamento!$E1,Detalhamento!AW$15)),IF(INDEX(Import.PLE,Detalhamento!$E1,Detalhamento!AW$15)&lt;=mediçao,0,OFFSET(Import.PLQ,$A1-1,AW$15-1,1,1)),OFFSET(Import.PLQ,$A1-1,AW$15-1,1,1)),(1-PLE!$AA$28)*OFFSET(Import.PLQ,$A1-1,AW$15-1,1,1))))</f>
        <v>0</v>
      </c>
      <c r="AX1" s="183">
        <f ca="1">IF(AX$13="",0,CHOOSE(Detalhamento.OpçãoServiços,OFFSET(Import.PLQ,$A1-1,AX$15-1,1,1),IF($E1&lt;&gt;1,IF(ISNUMBER(INDEX(Import.PLE,Detalhamento!$E1,Detalhamento!AX$15)),IF(INDEX(Import.PLE,Detalhamento!$E1,Detalhamento!AX$15)&lt;=mediçao,OFFSET(Import.PLQ,$A1-1,AX$15-1,1,1),0),0),PLE!$AA$28*OFFSET(Import.PLQ,$A1-1,AX$15-1,1,1)),IF($E1&lt;&gt;1,IF(ISNUMBER(INDEX(Import.PLE,Detalhamento!$E1,Detalhamento!AX$15)),IF(INDEX(Import.PLE,Detalhamento!$E1,Detalhamento!AX$15)&lt;=mediçao,0,OFFSET(Import.PLQ,$A1-1,AX$15-1,1,1)),OFFSET(Import.PLQ,$A1-1,AX$15-1,1,1)),(1-PLE!$AA$28)*OFFSET(Import.PLQ,$A1-1,AX$15-1,1,1))))</f>
        <v>0</v>
      </c>
      <c r="AY1" s="183">
        <f ca="1">IF(AY$13="",0,CHOOSE(Detalhamento.OpçãoServiços,OFFSET(Import.PLQ,$A1-1,AY$15-1,1,1),IF($E1&lt;&gt;1,IF(ISNUMBER(INDEX(Import.PLE,Detalhamento!$E1,Detalhamento!AY$15)),IF(INDEX(Import.PLE,Detalhamento!$E1,Detalhamento!AY$15)&lt;=mediçao,OFFSET(Import.PLQ,$A1-1,AY$15-1,1,1),0),0),PLE!$AA$28*OFFSET(Import.PLQ,$A1-1,AY$15-1,1,1)),IF($E1&lt;&gt;1,IF(ISNUMBER(INDEX(Import.PLE,Detalhamento!$E1,Detalhamento!AY$15)),IF(INDEX(Import.PLE,Detalhamento!$E1,Detalhamento!AY$15)&lt;=mediçao,0,OFFSET(Import.PLQ,$A1-1,AY$15-1,1,1)),OFFSET(Import.PLQ,$A1-1,AY$15-1,1,1)),(1-PLE!$AA$28)*OFFSET(Import.PLQ,$A1-1,AY$15-1,1,1))))</f>
        <v>0</v>
      </c>
      <c r="AZ1" s="183">
        <f ca="1">IF(AZ$13="",0,CHOOSE(Detalhamento.OpçãoServiços,OFFSET(Import.PLQ,$A1-1,AZ$15-1,1,1),IF($E1&lt;&gt;1,IF(ISNUMBER(INDEX(Import.PLE,Detalhamento!$E1,Detalhamento!AZ$15)),IF(INDEX(Import.PLE,Detalhamento!$E1,Detalhamento!AZ$15)&lt;=mediçao,OFFSET(Import.PLQ,$A1-1,AZ$15-1,1,1),0),0),PLE!$AA$28*OFFSET(Import.PLQ,$A1-1,AZ$15-1,1,1)),IF($E1&lt;&gt;1,IF(ISNUMBER(INDEX(Import.PLE,Detalhamento!$E1,Detalhamento!AZ$15)),IF(INDEX(Import.PLE,Detalhamento!$E1,Detalhamento!AZ$15)&lt;=mediçao,0,OFFSET(Import.PLQ,$A1-1,AZ$15-1,1,1)),OFFSET(Import.PLQ,$A1-1,AZ$15-1,1,1)),(1-PLE!$AA$28)*OFFSET(Import.PLQ,$A1-1,AZ$15-1,1,1))))</f>
        <v>0</v>
      </c>
      <c r="BA1" s="183">
        <f ca="1">IF(BA$13="",0,CHOOSE(Detalhamento.OpçãoServiços,OFFSET(Import.PLQ,$A1-1,BA$15-1,1,1),IF($E1&lt;&gt;1,IF(ISNUMBER(INDEX(Import.PLE,Detalhamento!$E1,Detalhamento!BA$15)),IF(INDEX(Import.PLE,Detalhamento!$E1,Detalhamento!BA$15)&lt;=mediçao,OFFSET(Import.PLQ,$A1-1,BA$15-1,1,1),0),0),PLE!$AA$28*OFFSET(Import.PLQ,$A1-1,BA$15-1,1,1)),IF($E1&lt;&gt;1,IF(ISNUMBER(INDEX(Import.PLE,Detalhamento!$E1,Detalhamento!BA$15)),IF(INDEX(Import.PLE,Detalhamento!$E1,Detalhamento!BA$15)&lt;=mediçao,0,OFFSET(Import.PLQ,$A1-1,BA$15-1,1,1)),OFFSET(Import.PLQ,$A1-1,BA$15-1,1,1)),(1-PLE!$AA$28)*OFFSET(Import.PLQ,$A1-1,BA$15-1,1,1))))</f>
        <v>0</v>
      </c>
      <c r="BB1" s="183">
        <f ca="1">IF(BB$13="",0,CHOOSE(Detalhamento.OpçãoServiços,OFFSET(Import.PLQ,$A1-1,BB$15-1,1,1),IF($E1&lt;&gt;1,IF(ISNUMBER(INDEX(Import.PLE,Detalhamento!$E1,Detalhamento!BB$15)),IF(INDEX(Import.PLE,Detalhamento!$E1,Detalhamento!BB$15)&lt;=mediçao,OFFSET(Import.PLQ,$A1-1,BB$15-1,1,1),0),0),PLE!$AA$28*OFFSET(Import.PLQ,$A1-1,BB$15-1,1,1)),IF($E1&lt;&gt;1,IF(ISNUMBER(INDEX(Import.PLE,Detalhamento!$E1,Detalhamento!BB$15)),IF(INDEX(Import.PLE,Detalhamento!$E1,Detalhamento!BB$15)&lt;=mediçao,0,OFFSET(Import.PLQ,$A1-1,BB$15-1,1,1)),OFFSET(Import.PLQ,$A1-1,BB$15-1,1,1)),(1-PLE!$AA$28)*OFFSET(Import.PLQ,$A1-1,BB$15-1,1,1))))</f>
        <v>0</v>
      </c>
      <c r="BC1" s="183">
        <f ca="1">IF(BC$13="",0,CHOOSE(Detalhamento.OpçãoServiços,OFFSET(Import.PLQ,$A1-1,BC$15-1,1,1),IF($E1&lt;&gt;1,IF(ISNUMBER(INDEX(Import.PLE,Detalhamento!$E1,Detalhamento!BC$15)),IF(INDEX(Import.PLE,Detalhamento!$E1,Detalhamento!BC$15)&lt;=mediçao,OFFSET(Import.PLQ,$A1-1,BC$15-1,1,1),0),0),PLE!$AA$28*OFFSET(Import.PLQ,$A1-1,BC$15-1,1,1)),IF($E1&lt;&gt;1,IF(ISNUMBER(INDEX(Import.PLE,Detalhamento!$E1,Detalhamento!BC$15)),IF(INDEX(Import.PLE,Detalhamento!$E1,Detalhamento!BC$15)&lt;=mediçao,0,OFFSET(Import.PLQ,$A1-1,BC$15-1,1,1)),OFFSET(Import.PLQ,$A1-1,BC$15-1,1,1)),(1-PLE!$AA$28)*OFFSET(Import.PLQ,$A1-1,BC$15-1,1,1))))</f>
        <v>0</v>
      </c>
      <c r="BD1" s="183">
        <f ca="1">IF(BD$13="",0,CHOOSE(Detalhamento.OpçãoServiços,OFFSET(Import.PLQ,$A1-1,BD$15-1,1,1),IF($E1&lt;&gt;1,IF(ISNUMBER(INDEX(Import.PLE,Detalhamento!$E1,Detalhamento!BD$15)),IF(INDEX(Import.PLE,Detalhamento!$E1,Detalhamento!BD$15)&lt;=mediçao,OFFSET(Import.PLQ,$A1-1,BD$15-1,1,1),0),0),PLE!$AA$28*OFFSET(Import.PLQ,$A1-1,BD$15-1,1,1)),IF($E1&lt;&gt;1,IF(ISNUMBER(INDEX(Import.PLE,Detalhamento!$E1,Detalhamento!BD$15)),IF(INDEX(Import.PLE,Detalhamento!$E1,Detalhamento!BD$15)&lt;=mediçao,0,OFFSET(Import.PLQ,$A1-1,BD$15-1,1,1)),OFFSET(Import.PLQ,$A1-1,BD$15-1,1,1)),(1-PLE!$AA$28)*OFFSET(Import.PLQ,$A1-1,BD$15-1,1,1))))</f>
        <v>0</v>
      </c>
      <c r="BE1" s="183">
        <f ca="1">IF(BE$13="",0,CHOOSE(Detalhamento.OpçãoServiços,OFFSET(Import.PLQ,$A1-1,BE$15-1,1,1),IF($E1&lt;&gt;1,IF(ISNUMBER(INDEX(Import.PLE,Detalhamento!$E1,Detalhamento!BE$15)),IF(INDEX(Import.PLE,Detalhamento!$E1,Detalhamento!BE$15)&lt;=mediçao,OFFSET(Import.PLQ,$A1-1,BE$15-1,1,1),0),0),PLE!$AA$28*OFFSET(Import.PLQ,$A1-1,BE$15-1,1,1)),IF($E1&lt;&gt;1,IF(ISNUMBER(INDEX(Import.PLE,Detalhamento!$E1,Detalhamento!BE$15)),IF(INDEX(Import.PLE,Detalhamento!$E1,Detalhamento!BE$15)&lt;=mediçao,0,OFFSET(Import.PLQ,$A1-1,BE$15-1,1,1)),OFFSET(Import.PLQ,$A1-1,BE$15-1,1,1)),(1-PLE!$AA$28)*OFFSET(Import.PLQ,$A1-1,BE$15-1,1,1))))</f>
        <v>0</v>
      </c>
      <c r="BF1" s="183">
        <f ca="1">IF(BF$13="",0,CHOOSE(Detalhamento.OpçãoServiços,OFFSET(Import.PLQ,$A1-1,BF$15-1,1,1),IF($E1&lt;&gt;1,IF(ISNUMBER(INDEX(Import.PLE,Detalhamento!$E1,Detalhamento!BF$15)),IF(INDEX(Import.PLE,Detalhamento!$E1,Detalhamento!BF$15)&lt;=mediçao,OFFSET(Import.PLQ,$A1-1,BF$15-1,1,1),0),0),PLE!$AA$28*OFFSET(Import.PLQ,$A1-1,BF$15-1,1,1)),IF($E1&lt;&gt;1,IF(ISNUMBER(INDEX(Import.PLE,Detalhamento!$E1,Detalhamento!BF$15)),IF(INDEX(Import.PLE,Detalhamento!$E1,Detalhamento!BF$15)&lt;=mediçao,0,OFFSET(Import.PLQ,$A1-1,BF$15-1,1,1)),OFFSET(Import.PLQ,$A1-1,BF$15-1,1,1)),(1-PLE!$AA$28)*OFFSET(Import.PLQ,$A1-1,BF$15-1,1,1))))</f>
        <v>0</v>
      </c>
      <c r="BG1" s="183">
        <f ca="1">IF(BG$13="",0,CHOOSE(Detalhamento.OpçãoServiços,OFFSET(Import.PLQ,$A1-1,BG$15-1,1,1),IF($E1&lt;&gt;1,IF(ISNUMBER(INDEX(Import.PLE,Detalhamento!$E1,Detalhamento!BG$15)),IF(INDEX(Import.PLE,Detalhamento!$E1,Detalhamento!BG$15)&lt;=mediçao,OFFSET(Import.PLQ,$A1-1,BG$15-1,1,1),0),0),PLE!$AA$28*OFFSET(Import.PLQ,$A1-1,BG$15-1,1,1)),IF($E1&lt;&gt;1,IF(ISNUMBER(INDEX(Import.PLE,Detalhamento!$E1,Detalhamento!BG$15)),IF(INDEX(Import.PLE,Detalhamento!$E1,Detalhamento!BG$15)&lt;=mediçao,0,OFFSET(Import.PLQ,$A1-1,BG$15-1,1,1)),OFFSET(Import.PLQ,$A1-1,BG$15-1,1,1)),(1-PLE!$AA$28)*OFFSET(Import.PLQ,$A1-1,BG$15-1,1,1))))</f>
        <v>0</v>
      </c>
      <c r="BH1" s="183">
        <f ca="1">IF(BH$13="",0,CHOOSE(Detalhamento.OpçãoServiços,OFFSET(Import.PLQ,$A1-1,BH$15-1,1,1),IF($E1&lt;&gt;1,IF(ISNUMBER(INDEX(Import.PLE,Detalhamento!$E1,Detalhamento!BH$15)),IF(INDEX(Import.PLE,Detalhamento!$E1,Detalhamento!BH$15)&lt;=mediçao,OFFSET(Import.PLQ,$A1-1,BH$15-1,1,1),0),0),PLE!$AA$28*OFFSET(Import.PLQ,$A1-1,BH$15-1,1,1)),IF($E1&lt;&gt;1,IF(ISNUMBER(INDEX(Import.PLE,Detalhamento!$E1,Detalhamento!BH$15)),IF(INDEX(Import.PLE,Detalhamento!$E1,Detalhamento!BH$15)&lt;=mediçao,0,OFFSET(Import.PLQ,$A1-1,BH$15-1,1,1)),OFFSET(Import.PLQ,$A1-1,BH$15-1,1,1)),(1-PLE!$AA$28)*OFFSET(Import.PLQ,$A1-1,BH$15-1,1,1))))</f>
        <v>0</v>
      </c>
      <c r="BI1" s="183">
        <f ca="1">IF(BI$13="",0,CHOOSE(Detalhamento.OpçãoServiços,OFFSET(Import.PLQ,$A1-1,BI$15-1,1,1),IF($E1&lt;&gt;1,IF(ISNUMBER(INDEX(Import.PLE,Detalhamento!$E1,Detalhamento!BI$15)),IF(INDEX(Import.PLE,Detalhamento!$E1,Detalhamento!BI$15)&lt;=mediçao,OFFSET(Import.PLQ,$A1-1,BI$15-1,1,1),0),0),PLE!$AA$28*OFFSET(Import.PLQ,$A1-1,BI$15-1,1,1)),IF($E1&lt;&gt;1,IF(ISNUMBER(INDEX(Import.PLE,Detalhamento!$E1,Detalhamento!BI$15)),IF(INDEX(Import.PLE,Detalhamento!$E1,Detalhamento!BI$15)&lt;=mediçao,0,OFFSET(Import.PLQ,$A1-1,BI$15-1,1,1)),OFFSET(Import.PLQ,$A1-1,BI$15-1,1,1)),(1-PLE!$AA$28)*OFFSET(Import.PLQ,$A1-1,BI$15-1,1,1))))</f>
        <v>0</v>
      </c>
    </row>
    <row r="2" spans="1:61" s="33" customFormat="1" ht="24" x14ac:dyDescent="0.25">
      <c r="F2" s="32"/>
      <c r="H2" s="32" t="s">
        <v>48</v>
      </c>
      <c r="I2" s="32"/>
      <c r="J2" s="32"/>
      <c r="K2" s="32"/>
      <c r="L2" s="32"/>
      <c r="M2" s="32"/>
      <c r="N2" s="32"/>
      <c r="O2" s="32"/>
      <c r="P2" s="76"/>
      <c r="Q2" s="77" t="s">
        <v>47</v>
      </c>
      <c r="W2" s="77" t="s">
        <v>47</v>
      </c>
      <c r="AC2" s="77" t="s">
        <v>47</v>
      </c>
      <c r="AI2" s="77" t="s">
        <v>47</v>
      </c>
      <c r="AO2" s="77" t="s">
        <v>47</v>
      </c>
      <c r="AU2" s="77" t="s">
        <v>47</v>
      </c>
      <c r="BA2" s="77" t="s">
        <v>47</v>
      </c>
      <c r="BG2" s="77" t="s">
        <v>47</v>
      </c>
    </row>
    <row r="6" spans="1:61" x14ac:dyDescent="0.2">
      <c r="B6" s="28" t="s">
        <v>122</v>
      </c>
    </row>
    <row r="7" spans="1:61" x14ac:dyDescent="0.2">
      <c r="B7" s="28" t="s">
        <v>123</v>
      </c>
    </row>
    <row r="8" spans="1:61" x14ac:dyDescent="0.2">
      <c r="B8" s="192">
        <v>1</v>
      </c>
    </row>
    <row r="9" spans="1:61" x14ac:dyDescent="0.2">
      <c r="B9" s="28" t="s">
        <v>119</v>
      </c>
    </row>
    <row r="10" spans="1:61" x14ac:dyDescent="0.2">
      <c r="B10" s="28" t="s">
        <v>120</v>
      </c>
    </row>
    <row r="11" spans="1:61" x14ac:dyDescent="0.2">
      <c r="B11" s="28" t="s">
        <v>121</v>
      </c>
    </row>
    <row r="12" spans="1:61" x14ac:dyDescent="0.2">
      <c r="B12" s="192">
        <v>1</v>
      </c>
    </row>
    <row r="13" spans="1:61" ht="81.75" customHeight="1" x14ac:dyDescent="0.2">
      <c r="A13" s="78"/>
      <c r="E13" s="37"/>
      <c r="F13" s="78"/>
      <c r="G13" s="78"/>
      <c r="H13" s="163"/>
      <c r="J13" s="79" t="s">
        <v>39</v>
      </c>
      <c r="K13" s="66"/>
      <c r="L13" s="80" t="str">
        <f>IF(Eventograma_e_Quantitativos!N15&lt;&gt;"",Eventograma_e_Quantitativos!N15,"")</f>
        <v>Frente 1 - Preliminares, Base e SubBase</v>
      </c>
      <c r="M13" s="80" t="str">
        <f>IF(Eventograma_e_Quantitativos!O15&lt;&gt;"",Eventograma_e_Quantitativos!O15,"")</f>
        <v>Frente 2 - Capa Asfáltica</v>
      </c>
      <c r="N13" s="80" t="str">
        <f>IF(Eventograma_e_Quantitativos!P15&lt;&gt;"",Eventograma_e_Quantitativos!P15,"")</f>
        <v>Frente 3 - Meio fio e sarjeta</v>
      </c>
      <c r="O13" s="80" t="str">
        <f>IF(Eventograma_e_Quantitativos!Q15&lt;&gt;"",Eventograma_e_Quantitativos!Q15,"")</f>
        <v>Frente 4 - Sinalização, Calçada e Piso Tátil</v>
      </c>
      <c r="P13" s="80" t="str">
        <f>IF(Eventograma_e_Quantitativos!R15&lt;&gt;"",Eventograma_e_Quantitativos!R15,"")</f>
        <v/>
      </c>
      <c r="Q13" s="80" t="str">
        <f>IF(Eventograma_e_Quantitativos!S15&lt;&gt;"",Eventograma_e_Quantitativos!S15,"")</f>
        <v/>
      </c>
      <c r="R13" s="80" t="str">
        <f>IF(Eventograma_e_Quantitativos!T15&lt;&gt;"",Eventograma_e_Quantitativos!T15,"")</f>
        <v/>
      </c>
      <c r="S13" s="80" t="str">
        <f>IF(Eventograma_e_Quantitativos!U15&lt;&gt;"",Eventograma_e_Quantitativos!U15,"")</f>
        <v/>
      </c>
      <c r="T13" s="80" t="str">
        <f>IF(Eventograma_e_Quantitativos!V15&lt;&gt;"",Eventograma_e_Quantitativos!V15,"")</f>
        <v/>
      </c>
      <c r="U13" s="80" t="str">
        <f>IF(Eventograma_e_Quantitativos!W15&lt;&gt;"",Eventograma_e_Quantitativos!W15,"")</f>
        <v/>
      </c>
      <c r="V13" s="80" t="str">
        <f>IF(Eventograma_e_Quantitativos!X15&lt;&gt;"",Eventograma_e_Quantitativos!X15,"")</f>
        <v/>
      </c>
      <c r="W13" s="80" t="str">
        <f>IF(Eventograma_e_Quantitativos!Y15&lt;&gt;"",Eventograma_e_Quantitativos!Y15,"")</f>
        <v/>
      </c>
      <c r="X13" s="80" t="str">
        <f>IF(Eventograma_e_Quantitativos!Z15&lt;&gt;"",Eventograma_e_Quantitativos!Z15,"")</f>
        <v/>
      </c>
      <c r="Y13" s="80" t="str">
        <f>IF(Eventograma_e_Quantitativos!AA15&lt;&gt;"",Eventograma_e_Quantitativos!AA15,"")</f>
        <v/>
      </c>
      <c r="Z13" s="80" t="str">
        <f>IF(Eventograma_e_Quantitativos!AB15&lt;&gt;"",Eventograma_e_Quantitativos!AB15,"")</f>
        <v/>
      </c>
      <c r="AA13" s="80" t="str">
        <f>IF(Eventograma_e_Quantitativos!AC15&lt;&gt;"",Eventograma_e_Quantitativos!AC15,"")</f>
        <v/>
      </c>
      <c r="AB13" s="80" t="str">
        <f>IF(Eventograma_e_Quantitativos!AD15&lt;&gt;"",Eventograma_e_Quantitativos!AD15,"")</f>
        <v/>
      </c>
      <c r="AC13" s="80" t="str">
        <f>IF(Eventograma_e_Quantitativos!AE15&lt;&gt;"",Eventograma_e_Quantitativos!AE15,"")</f>
        <v/>
      </c>
      <c r="AD13" s="80" t="str">
        <f>IF(Eventograma_e_Quantitativos!AF15&lt;&gt;"",Eventograma_e_Quantitativos!AF15,"")</f>
        <v/>
      </c>
      <c r="AE13" s="80" t="str">
        <f>IF(Eventograma_e_Quantitativos!AG15&lt;&gt;"",Eventograma_e_Quantitativos!AG15,"")</f>
        <v/>
      </c>
      <c r="AF13" s="80" t="str">
        <f>IF(Eventograma_e_Quantitativos!AH15&lt;&gt;"",Eventograma_e_Quantitativos!AH15,"")</f>
        <v/>
      </c>
      <c r="AG13" s="80" t="str">
        <f>IF(Eventograma_e_Quantitativos!AI15&lt;&gt;"",Eventograma_e_Quantitativos!AI15,"")</f>
        <v/>
      </c>
      <c r="AH13" s="80" t="str">
        <f>IF(Eventograma_e_Quantitativos!AJ15&lt;&gt;"",Eventograma_e_Quantitativos!AJ15,"")</f>
        <v/>
      </c>
      <c r="AI13" s="80" t="str">
        <f>IF(Eventograma_e_Quantitativos!AK15&lt;&gt;"",Eventograma_e_Quantitativos!AK15,"")</f>
        <v/>
      </c>
      <c r="AJ13" s="80" t="str">
        <f>IF(Eventograma_e_Quantitativos!AL15&lt;&gt;"",Eventograma_e_Quantitativos!AL15,"")</f>
        <v/>
      </c>
      <c r="AK13" s="80" t="str">
        <f>IF(Eventograma_e_Quantitativos!AM15&lt;&gt;"",Eventograma_e_Quantitativos!AM15,"")</f>
        <v/>
      </c>
      <c r="AL13" s="80" t="str">
        <f>IF(Eventograma_e_Quantitativos!AN15&lt;&gt;"",Eventograma_e_Quantitativos!AN15,"")</f>
        <v/>
      </c>
      <c r="AM13" s="80" t="str">
        <f>IF(Eventograma_e_Quantitativos!AO15&lt;&gt;"",Eventograma_e_Quantitativos!AO15,"")</f>
        <v/>
      </c>
      <c r="AN13" s="80" t="str">
        <f>IF(Eventograma_e_Quantitativos!AP15&lt;&gt;"",Eventograma_e_Quantitativos!AP15,"")</f>
        <v/>
      </c>
      <c r="AO13" s="80" t="str">
        <f>IF(Eventograma_e_Quantitativos!AQ15&lt;&gt;"",Eventograma_e_Quantitativos!AQ15,"")</f>
        <v/>
      </c>
      <c r="AP13" s="80" t="str">
        <f>IF(Eventograma_e_Quantitativos!AR15&lt;&gt;"",Eventograma_e_Quantitativos!AR15,"")</f>
        <v/>
      </c>
      <c r="AQ13" s="80" t="str">
        <f>IF(Eventograma_e_Quantitativos!AS15&lt;&gt;"",Eventograma_e_Quantitativos!AS15,"")</f>
        <v/>
      </c>
      <c r="AR13" s="80" t="str">
        <f>IF(Eventograma_e_Quantitativos!AT15&lt;&gt;"",Eventograma_e_Quantitativos!AT15,"")</f>
        <v/>
      </c>
      <c r="AS13" s="80" t="str">
        <f>IF(Eventograma_e_Quantitativos!AU15&lt;&gt;"",Eventograma_e_Quantitativos!AU15,"")</f>
        <v/>
      </c>
      <c r="AT13" s="80" t="str">
        <f>IF(Eventograma_e_Quantitativos!AV15&lt;&gt;"",Eventograma_e_Quantitativos!AV15,"")</f>
        <v/>
      </c>
      <c r="AU13" s="80" t="str">
        <f>IF(Eventograma_e_Quantitativos!AW15&lt;&gt;"",Eventograma_e_Quantitativos!AW15,"")</f>
        <v/>
      </c>
      <c r="AV13" s="80" t="str">
        <f>IF(Eventograma_e_Quantitativos!AX15&lt;&gt;"",Eventograma_e_Quantitativos!AX15,"")</f>
        <v/>
      </c>
      <c r="AW13" s="80" t="str">
        <f>IF(Eventograma_e_Quantitativos!AY15&lt;&gt;"",Eventograma_e_Quantitativos!AY15,"")</f>
        <v/>
      </c>
      <c r="AX13" s="80" t="str">
        <f>IF(Eventograma_e_Quantitativos!AZ15&lt;&gt;"",Eventograma_e_Quantitativos!AZ15,"")</f>
        <v/>
      </c>
      <c r="AY13" s="80" t="str">
        <f>IF(Eventograma_e_Quantitativos!BA15&lt;&gt;"",Eventograma_e_Quantitativos!BA15,"")</f>
        <v/>
      </c>
      <c r="AZ13" s="80" t="str">
        <f>IF(Eventograma_e_Quantitativos!BB15&lt;&gt;"",Eventograma_e_Quantitativos!BB15,"")</f>
        <v/>
      </c>
      <c r="BA13" s="80" t="str">
        <f>IF(Eventograma_e_Quantitativos!BC15&lt;&gt;"",Eventograma_e_Quantitativos!BC15,"")</f>
        <v/>
      </c>
      <c r="BB13" s="80" t="str">
        <f>IF(Eventograma_e_Quantitativos!BD15&lt;&gt;"",Eventograma_e_Quantitativos!BD15,"")</f>
        <v/>
      </c>
      <c r="BC13" s="80" t="str">
        <f>IF(Eventograma_e_Quantitativos!BE15&lt;&gt;"",Eventograma_e_Quantitativos!BE15,"")</f>
        <v/>
      </c>
      <c r="BD13" s="80" t="str">
        <f>IF(Eventograma_e_Quantitativos!BF15&lt;&gt;"",Eventograma_e_Quantitativos!BF15,"")</f>
        <v/>
      </c>
      <c r="BE13" s="80" t="str">
        <f>IF(Eventograma_e_Quantitativos!BG15&lt;&gt;"",Eventograma_e_Quantitativos!BG15,"")</f>
        <v/>
      </c>
      <c r="BF13" s="80" t="str">
        <f>IF(Eventograma_e_Quantitativos!BH15&lt;&gt;"",Eventograma_e_Quantitativos!BH15,"")</f>
        <v/>
      </c>
      <c r="BG13" s="80" t="str">
        <f>IF(Eventograma_e_Quantitativos!BI15&lt;&gt;"",Eventograma_e_Quantitativos!BI15,"")</f>
        <v/>
      </c>
      <c r="BH13" s="80" t="str">
        <f>IF(Eventograma_e_Quantitativos!BJ15&lt;&gt;"",Eventograma_e_Quantitativos!BJ15,"")</f>
        <v/>
      </c>
      <c r="BI13" s="80" t="str">
        <f>IF(Eventograma_e_Quantitativos!BK15&lt;&gt;"",Eventograma_e_Quantitativos!BK15,"")</f>
        <v/>
      </c>
    </row>
    <row r="14" spans="1:61" x14ac:dyDescent="0.2">
      <c r="E14" s="26" t="str">
        <f ca="1">"Valor "&amp;CHOOSE(Detalhamento.OpçãoServiços,"de Investimento","Executado","A Executar")&amp;": R$ "&amp;TEXT(SUMIF(OFFSET(Detalhamento,0,6),"Evento",OFFSET(Detalhamento,0,9)),"#.#0,00")</f>
        <v>Valor de Investimento: R$ 669.029,07</v>
      </c>
      <c r="J14" s="66" t="s">
        <v>23</v>
      </c>
      <c r="K14" s="66"/>
      <c r="L14" s="182">
        <f t="shared" ref="L14:AQ14" ca="1" si="0">CHOOSE(Detalhamento.OpçãoServiços,SUM(OFFSET(PreçoServiçoPorFrente,0,L15-1,,1)),SUM(OFFSET(PreçoServiçosPorFrente.Executados,0,L15-1,,1)),SUM(OFFSET(PreçoServiçoPorFrente,0,L15-1,,1))-SUM(OFFSET(PreçoServiçosPorFrente.Executados,0,L15-1,,1)))</f>
        <v>103533.50999999998</v>
      </c>
      <c r="M14" s="182">
        <f t="shared" ca="1" si="0"/>
        <v>247435.76</v>
      </c>
      <c r="N14" s="182">
        <f t="shared" ca="1" si="0"/>
        <v>82788.22</v>
      </c>
      <c r="O14" s="182">
        <f t="shared" ca="1" si="0"/>
        <v>235271.58</v>
      </c>
      <c r="P14" s="182">
        <f t="shared" ca="1" si="0"/>
        <v>0</v>
      </c>
      <c r="Q14" s="182">
        <f t="shared" ca="1" si="0"/>
        <v>0</v>
      </c>
      <c r="R14" s="182">
        <f t="shared" ca="1" si="0"/>
        <v>0</v>
      </c>
      <c r="S14" s="182">
        <f t="shared" ca="1" si="0"/>
        <v>0</v>
      </c>
      <c r="T14" s="182">
        <f t="shared" ca="1" si="0"/>
        <v>0</v>
      </c>
      <c r="U14" s="182">
        <f t="shared" ca="1" si="0"/>
        <v>0</v>
      </c>
      <c r="V14" s="182">
        <f t="shared" ca="1" si="0"/>
        <v>0</v>
      </c>
      <c r="W14" s="182">
        <f t="shared" ca="1" si="0"/>
        <v>0</v>
      </c>
      <c r="X14" s="182">
        <f t="shared" ca="1" si="0"/>
        <v>0</v>
      </c>
      <c r="Y14" s="182">
        <f t="shared" ca="1" si="0"/>
        <v>0</v>
      </c>
      <c r="Z14" s="182">
        <f t="shared" ca="1" si="0"/>
        <v>0</v>
      </c>
      <c r="AA14" s="182">
        <f t="shared" ca="1" si="0"/>
        <v>0</v>
      </c>
      <c r="AB14" s="182">
        <f t="shared" ca="1" si="0"/>
        <v>0</v>
      </c>
      <c r="AC14" s="182">
        <f t="shared" ca="1" si="0"/>
        <v>0</v>
      </c>
      <c r="AD14" s="182">
        <f t="shared" ca="1" si="0"/>
        <v>0</v>
      </c>
      <c r="AE14" s="182">
        <f t="shared" ca="1" si="0"/>
        <v>0</v>
      </c>
      <c r="AF14" s="182">
        <f t="shared" ca="1" si="0"/>
        <v>0</v>
      </c>
      <c r="AG14" s="182">
        <f t="shared" ca="1" si="0"/>
        <v>0</v>
      </c>
      <c r="AH14" s="182">
        <f t="shared" ca="1" si="0"/>
        <v>0</v>
      </c>
      <c r="AI14" s="182">
        <f t="shared" ca="1" si="0"/>
        <v>0</v>
      </c>
      <c r="AJ14" s="182">
        <f t="shared" ca="1" si="0"/>
        <v>0</v>
      </c>
      <c r="AK14" s="182">
        <f t="shared" ca="1" si="0"/>
        <v>0</v>
      </c>
      <c r="AL14" s="182">
        <f t="shared" ca="1" si="0"/>
        <v>0</v>
      </c>
      <c r="AM14" s="182">
        <f t="shared" ca="1" si="0"/>
        <v>0</v>
      </c>
      <c r="AN14" s="182">
        <f t="shared" ca="1" si="0"/>
        <v>0</v>
      </c>
      <c r="AO14" s="182">
        <f t="shared" ca="1" si="0"/>
        <v>0</v>
      </c>
      <c r="AP14" s="182">
        <f t="shared" ca="1" si="0"/>
        <v>0</v>
      </c>
      <c r="AQ14" s="182">
        <f t="shared" ca="1" si="0"/>
        <v>0</v>
      </c>
      <c r="AR14" s="182">
        <f t="shared" ref="AR14:BI14" ca="1" si="1">CHOOSE(Detalhamento.OpçãoServiços,SUM(OFFSET(PreçoServiçoPorFrente,0,AR15-1,,1)),SUM(OFFSET(PreçoServiçosPorFrente.Executados,0,AR15-1,,1)),SUM(OFFSET(PreçoServiçoPorFrente,0,AR15-1,,1))-SUM(OFFSET(PreçoServiçosPorFrente.Executados,0,AR15-1,,1)))</f>
        <v>0</v>
      </c>
      <c r="AS14" s="182">
        <f t="shared" ca="1" si="1"/>
        <v>0</v>
      </c>
      <c r="AT14" s="182">
        <f t="shared" ca="1" si="1"/>
        <v>0</v>
      </c>
      <c r="AU14" s="182">
        <f t="shared" ca="1" si="1"/>
        <v>0</v>
      </c>
      <c r="AV14" s="182">
        <f t="shared" ca="1" si="1"/>
        <v>0</v>
      </c>
      <c r="AW14" s="182">
        <f t="shared" ca="1" si="1"/>
        <v>0</v>
      </c>
      <c r="AX14" s="182">
        <f t="shared" ca="1" si="1"/>
        <v>0</v>
      </c>
      <c r="AY14" s="182">
        <f t="shared" ca="1" si="1"/>
        <v>0</v>
      </c>
      <c r="AZ14" s="182">
        <f t="shared" ca="1" si="1"/>
        <v>0</v>
      </c>
      <c r="BA14" s="182">
        <f t="shared" ca="1" si="1"/>
        <v>0</v>
      </c>
      <c r="BB14" s="182">
        <f t="shared" ca="1" si="1"/>
        <v>0</v>
      </c>
      <c r="BC14" s="182">
        <f t="shared" ca="1" si="1"/>
        <v>0</v>
      </c>
      <c r="BD14" s="182">
        <f t="shared" ca="1" si="1"/>
        <v>0</v>
      </c>
      <c r="BE14" s="182">
        <f t="shared" ca="1" si="1"/>
        <v>0</v>
      </c>
      <c r="BF14" s="182">
        <f t="shared" ca="1" si="1"/>
        <v>0</v>
      </c>
      <c r="BG14" s="182">
        <f t="shared" ca="1" si="1"/>
        <v>0</v>
      </c>
      <c r="BH14" s="182">
        <f t="shared" ca="1" si="1"/>
        <v>0</v>
      </c>
      <c r="BI14" s="182">
        <f t="shared" ca="1" si="1"/>
        <v>0</v>
      </c>
    </row>
    <row r="15" spans="1:61" s="47" customFormat="1" x14ac:dyDescent="0.2">
      <c r="E15" s="81" t="s">
        <v>2</v>
      </c>
      <c r="F15" s="82" t="s">
        <v>6</v>
      </c>
      <c r="G15" s="82" t="s">
        <v>5</v>
      </c>
      <c r="H15" s="81" t="s">
        <v>97</v>
      </c>
      <c r="I15" s="82" t="s">
        <v>3</v>
      </c>
      <c r="J15" s="82" t="s">
        <v>4</v>
      </c>
      <c r="K15" s="66"/>
      <c r="L15" s="82">
        <v>1</v>
      </c>
      <c r="M15" s="82">
        <v>2</v>
      </c>
      <c r="N15" s="82">
        <v>3</v>
      </c>
      <c r="O15" s="82">
        <v>4</v>
      </c>
      <c r="P15" s="82">
        <v>5</v>
      </c>
      <c r="Q15" s="82">
        <v>6</v>
      </c>
      <c r="R15" s="82">
        <v>7</v>
      </c>
      <c r="S15" s="82">
        <v>8</v>
      </c>
      <c r="T15" s="82">
        <v>9</v>
      </c>
      <c r="U15" s="82">
        <v>10</v>
      </c>
      <c r="V15" s="82">
        <v>11</v>
      </c>
      <c r="W15" s="82">
        <v>12</v>
      </c>
      <c r="X15" s="82">
        <v>13</v>
      </c>
      <c r="Y15" s="82">
        <v>14</v>
      </c>
      <c r="Z15" s="82">
        <v>15</v>
      </c>
      <c r="AA15" s="82">
        <v>16</v>
      </c>
      <c r="AB15" s="82">
        <v>17</v>
      </c>
      <c r="AC15" s="82">
        <v>18</v>
      </c>
      <c r="AD15" s="82">
        <v>19</v>
      </c>
      <c r="AE15" s="82">
        <v>20</v>
      </c>
      <c r="AF15" s="82">
        <v>21</v>
      </c>
      <c r="AG15" s="82">
        <v>22</v>
      </c>
      <c r="AH15" s="82">
        <v>23</v>
      </c>
      <c r="AI15" s="82">
        <v>24</v>
      </c>
      <c r="AJ15" s="82">
        <v>25</v>
      </c>
      <c r="AK15" s="82">
        <v>26</v>
      </c>
      <c r="AL15" s="82">
        <v>27</v>
      </c>
      <c r="AM15" s="82">
        <v>28</v>
      </c>
      <c r="AN15" s="82">
        <v>29</v>
      </c>
      <c r="AO15" s="82">
        <v>30</v>
      </c>
      <c r="AP15" s="82">
        <v>31</v>
      </c>
      <c r="AQ15" s="82">
        <v>32</v>
      </c>
      <c r="AR15" s="82">
        <v>33</v>
      </c>
      <c r="AS15" s="82">
        <v>34</v>
      </c>
      <c r="AT15" s="82">
        <v>35</v>
      </c>
      <c r="AU15" s="82">
        <v>36</v>
      </c>
      <c r="AV15" s="82">
        <v>37</v>
      </c>
      <c r="AW15" s="82">
        <v>38</v>
      </c>
      <c r="AX15" s="82">
        <v>39</v>
      </c>
      <c r="AY15" s="82">
        <v>40</v>
      </c>
      <c r="AZ15" s="82">
        <v>41</v>
      </c>
      <c r="BA15" s="82">
        <v>42</v>
      </c>
      <c r="BB15" s="82">
        <v>43</v>
      </c>
      <c r="BC15" s="82">
        <v>44</v>
      </c>
      <c r="BD15" s="82">
        <v>45</v>
      </c>
      <c r="BE15" s="82">
        <v>46</v>
      </c>
      <c r="BF15" s="82">
        <v>47</v>
      </c>
      <c r="BG15" s="82">
        <v>48</v>
      </c>
      <c r="BH15" s="82">
        <v>49</v>
      </c>
      <c r="BI15" s="82">
        <v>50</v>
      </c>
    </row>
    <row r="16" spans="1:61" s="158" customFormat="1" ht="7.5" customHeight="1" x14ac:dyDescent="0.2">
      <c r="B16" s="158">
        <v>2</v>
      </c>
      <c r="E16" s="159">
        <v>10</v>
      </c>
      <c r="F16" s="160"/>
      <c r="G16" s="160">
        <v>3</v>
      </c>
      <c r="H16" s="159">
        <v>4</v>
      </c>
      <c r="I16" s="160">
        <v>5</v>
      </c>
      <c r="J16" s="161">
        <v>8</v>
      </c>
      <c r="K16" s="161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</row>
    <row r="17" spans="1:61" hidden="1" x14ac:dyDescent="0.2">
      <c r="A17" s="196">
        <v>1</v>
      </c>
      <c r="B17" s="28" t="str">
        <f t="shared" ref="B17:B18" ca="1" si="2">OFFSET(LIorçamento,$A17-1,B$16,1,1)</f>
        <v/>
      </c>
      <c r="E17" s="193">
        <f t="shared" ref="E17:E18" ca="1" si="3">OFFSET(LIorçamento,$A17-1,E$16,1,1)</f>
        <v>0</v>
      </c>
      <c r="F17" s="194">
        <f t="shared" ref="F17:F18" ca="1" si="4">CHOOSE($B$8,IF(OR(Nível="Serviço",Nível="Evento"),E17*10^4+IF(Nível&lt;&gt;"Evento",A17,0),0),IF(Nível&lt;&gt;"Evento",A17,0))</f>
        <v>0</v>
      </c>
      <c r="G17" s="194">
        <f t="shared" ref="G17:H18" ca="1" si="5">OFFSET(LIorçamento,$A17-1,G$16,1,1)</f>
        <v>0</v>
      </c>
      <c r="H17" s="222">
        <f t="shared" ca="1" si="5"/>
        <v>0</v>
      </c>
      <c r="I17" s="48" t="str">
        <f t="shared" ref="I17:I18" ca="1" si="6">IF(OR(Nível="Serviço",Nível="evento"),OFFSET(LIorçamento,$A17-1,I$16,1,1),"")</f>
        <v/>
      </c>
      <c r="J17" s="183" t="str">
        <f t="shared" ref="J17:J18" ca="1" si="7">IF(OR(Nível="Serviço",Nível="evento"),SUM(L17:BI17),"")</f>
        <v/>
      </c>
      <c r="K17" s="83"/>
      <c r="L17" s="183">
        <f ca="1">IF(L$13="",0,CHOOSE(Detalhamento.OpçãoServiços,OFFSET(Import.PLQ,$A17-1,L$15-1,1,1),IF($E17&lt;&gt;1,IF(ISNUMBER(INDEX(Import.PLE,Detalhamento!$E17,Detalhamento!L$15)),IF(INDEX(Import.PLE,Detalhamento!$E17,Detalhamento!L$15)&lt;=mediçao,OFFSET(Import.PLQ,$A17-1,L$15-1,1,1),0),0),PLE!$AA$28*OFFSET(Import.PLQ,$A17-1,L$15-1,1,1)),IF($E17&lt;&gt;1,IF(ISNUMBER(INDEX(Import.PLE,Detalhamento!$E17,Detalhamento!L$15)),IF(INDEX(Import.PLE,Detalhamento!$E17,Detalhamento!L$15)&lt;=mediçao,0,OFFSET(Import.PLQ,$A17-1,L$15-1,1,1)),OFFSET(Import.PLQ,$A17-1,L$15-1,1,1)),(1-PLE!$AA$28)*OFFSET(Import.PLQ,$A17-1,L$15-1,1,1))))</f>
        <v>0</v>
      </c>
      <c r="M17" s="183">
        <f ca="1">IF(M$13="",0,CHOOSE(Detalhamento.OpçãoServiços,OFFSET(Import.PLQ,$A17-1,M$15-1,1,1),IF($E17&lt;&gt;1,IF(ISNUMBER(INDEX(Import.PLE,Detalhamento!$E17,Detalhamento!M$15)),IF(INDEX(Import.PLE,Detalhamento!$E17,Detalhamento!M$15)&lt;=mediçao,OFFSET(Import.PLQ,$A17-1,M$15-1,1,1),0),0),PLE!$AA$28*OFFSET(Import.PLQ,$A17-1,M$15-1,1,1)),IF($E17&lt;&gt;1,IF(ISNUMBER(INDEX(Import.PLE,Detalhamento!$E17,Detalhamento!M$15)),IF(INDEX(Import.PLE,Detalhamento!$E17,Detalhamento!M$15)&lt;=mediçao,0,OFFSET(Import.PLQ,$A17-1,M$15-1,1,1)),OFFSET(Import.PLQ,$A17-1,M$15-1,1,1)),(1-PLE!$AA$28)*OFFSET(Import.PLQ,$A17-1,M$15-1,1,1))))</f>
        <v>0</v>
      </c>
      <c r="N17" s="183">
        <f ca="1">IF(N$13="",0,CHOOSE(Detalhamento.OpçãoServiços,OFFSET(Import.PLQ,$A17-1,N$15-1,1,1),IF($E17&lt;&gt;1,IF(ISNUMBER(INDEX(Import.PLE,Detalhamento!$E17,Detalhamento!N$15)),IF(INDEX(Import.PLE,Detalhamento!$E17,Detalhamento!N$15)&lt;=mediçao,OFFSET(Import.PLQ,$A17-1,N$15-1,1,1),0),0),PLE!$AA$28*OFFSET(Import.PLQ,$A17-1,N$15-1,1,1)),IF($E17&lt;&gt;1,IF(ISNUMBER(INDEX(Import.PLE,Detalhamento!$E17,Detalhamento!N$15)),IF(INDEX(Import.PLE,Detalhamento!$E17,Detalhamento!N$15)&lt;=mediçao,0,OFFSET(Import.PLQ,$A17-1,N$15-1,1,1)),OFFSET(Import.PLQ,$A17-1,N$15-1,1,1)),(1-PLE!$AA$28)*OFFSET(Import.PLQ,$A17-1,N$15-1,1,1))))</f>
        <v>0</v>
      </c>
      <c r="O17" s="183">
        <f ca="1">IF(O$13="",0,CHOOSE(Detalhamento.OpçãoServiços,OFFSET(Import.PLQ,$A17-1,O$15-1,1,1),IF($E17&lt;&gt;1,IF(ISNUMBER(INDEX(Import.PLE,Detalhamento!$E17,Detalhamento!O$15)),IF(INDEX(Import.PLE,Detalhamento!$E17,Detalhamento!O$15)&lt;=mediçao,OFFSET(Import.PLQ,$A17-1,O$15-1,1,1),0),0),PLE!$AA$28*OFFSET(Import.PLQ,$A17-1,O$15-1,1,1)),IF($E17&lt;&gt;1,IF(ISNUMBER(INDEX(Import.PLE,Detalhamento!$E17,Detalhamento!O$15)),IF(INDEX(Import.PLE,Detalhamento!$E17,Detalhamento!O$15)&lt;=mediçao,0,OFFSET(Import.PLQ,$A17-1,O$15-1,1,1)),OFFSET(Import.PLQ,$A17-1,O$15-1,1,1)),(1-PLE!$AA$28)*OFFSET(Import.PLQ,$A17-1,O$15-1,1,1))))</f>
        <v>0</v>
      </c>
      <c r="P17" s="183">
        <f ca="1">IF(P$13="",0,CHOOSE(Detalhamento.OpçãoServiços,OFFSET(Import.PLQ,$A17-1,P$15-1,1,1),IF($E17&lt;&gt;1,IF(ISNUMBER(INDEX(Import.PLE,Detalhamento!$E17,Detalhamento!P$15)),IF(INDEX(Import.PLE,Detalhamento!$E17,Detalhamento!P$15)&lt;=mediçao,OFFSET(Import.PLQ,$A17-1,P$15-1,1,1),0),0),PLE!$AA$28*OFFSET(Import.PLQ,$A17-1,P$15-1,1,1)),IF($E17&lt;&gt;1,IF(ISNUMBER(INDEX(Import.PLE,Detalhamento!$E17,Detalhamento!P$15)),IF(INDEX(Import.PLE,Detalhamento!$E17,Detalhamento!P$15)&lt;=mediçao,0,OFFSET(Import.PLQ,$A17-1,P$15-1,1,1)),OFFSET(Import.PLQ,$A17-1,P$15-1,1,1)),(1-PLE!$AA$28)*OFFSET(Import.PLQ,$A17-1,P$15-1,1,1))))</f>
        <v>0</v>
      </c>
      <c r="Q17" s="183">
        <f ca="1">IF(Q$13="",0,CHOOSE(Detalhamento.OpçãoServiços,OFFSET(Import.PLQ,$A17-1,Q$15-1,1,1),IF($E17&lt;&gt;1,IF(ISNUMBER(INDEX(Import.PLE,Detalhamento!$E17,Detalhamento!Q$15)),IF(INDEX(Import.PLE,Detalhamento!$E17,Detalhamento!Q$15)&lt;=mediçao,OFFSET(Import.PLQ,$A17-1,Q$15-1,1,1),0),0),PLE!$AA$28*OFFSET(Import.PLQ,$A17-1,Q$15-1,1,1)),IF($E17&lt;&gt;1,IF(ISNUMBER(INDEX(Import.PLE,Detalhamento!$E17,Detalhamento!Q$15)),IF(INDEX(Import.PLE,Detalhamento!$E17,Detalhamento!Q$15)&lt;=mediçao,0,OFFSET(Import.PLQ,$A17-1,Q$15-1,1,1)),OFFSET(Import.PLQ,$A17-1,Q$15-1,1,1)),(1-PLE!$AA$28)*OFFSET(Import.PLQ,$A17-1,Q$15-1,1,1))))</f>
        <v>0</v>
      </c>
      <c r="R17" s="183">
        <f ca="1">IF(R$13="",0,CHOOSE(Detalhamento.OpçãoServiços,OFFSET(Import.PLQ,$A17-1,R$15-1,1,1),IF($E17&lt;&gt;1,IF(ISNUMBER(INDEX(Import.PLE,Detalhamento!$E17,Detalhamento!R$15)),IF(INDEX(Import.PLE,Detalhamento!$E17,Detalhamento!R$15)&lt;=mediçao,OFFSET(Import.PLQ,$A17-1,R$15-1,1,1),0),0),PLE!$AA$28*OFFSET(Import.PLQ,$A17-1,R$15-1,1,1)),IF($E17&lt;&gt;1,IF(ISNUMBER(INDEX(Import.PLE,Detalhamento!$E17,Detalhamento!R$15)),IF(INDEX(Import.PLE,Detalhamento!$E17,Detalhamento!R$15)&lt;=mediçao,0,OFFSET(Import.PLQ,$A17-1,R$15-1,1,1)),OFFSET(Import.PLQ,$A17-1,R$15-1,1,1)),(1-PLE!$AA$28)*OFFSET(Import.PLQ,$A17-1,R$15-1,1,1))))</f>
        <v>0</v>
      </c>
      <c r="S17" s="183">
        <f ca="1">IF(S$13="",0,CHOOSE(Detalhamento.OpçãoServiços,OFFSET(Import.PLQ,$A17-1,S$15-1,1,1),IF($E17&lt;&gt;1,IF(ISNUMBER(INDEX(Import.PLE,Detalhamento!$E17,Detalhamento!S$15)),IF(INDEX(Import.PLE,Detalhamento!$E17,Detalhamento!S$15)&lt;=mediçao,OFFSET(Import.PLQ,$A17-1,S$15-1,1,1),0),0),PLE!$AA$28*OFFSET(Import.PLQ,$A17-1,S$15-1,1,1)),IF($E17&lt;&gt;1,IF(ISNUMBER(INDEX(Import.PLE,Detalhamento!$E17,Detalhamento!S$15)),IF(INDEX(Import.PLE,Detalhamento!$E17,Detalhamento!S$15)&lt;=mediçao,0,OFFSET(Import.PLQ,$A17-1,S$15-1,1,1)),OFFSET(Import.PLQ,$A17-1,S$15-1,1,1)),(1-PLE!$AA$28)*OFFSET(Import.PLQ,$A17-1,S$15-1,1,1))))</f>
        <v>0</v>
      </c>
      <c r="T17" s="183">
        <f ca="1">IF(T$13="",0,CHOOSE(Detalhamento.OpçãoServiços,OFFSET(Import.PLQ,$A17-1,T$15-1,1,1),IF($E17&lt;&gt;1,IF(ISNUMBER(INDEX(Import.PLE,Detalhamento!$E17,Detalhamento!T$15)),IF(INDEX(Import.PLE,Detalhamento!$E17,Detalhamento!T$15)&lt;=mediçao,OFFSET(Import.PLQ,$A17-1,T$15-1,1,1),0),0),PLE!$AA$28*OFFSET(Import.PLQ,$A17-1,T$15-1,1,1)),IF($E17&lt;&gt;1,IF(ISNUMBER(INDEX(Import.PLE,Detalhamento!$E17,Detalhamento!T$15)),IF(INDEX(Import.PLE,Detalhamento!$E17,Detalhamento!T$15)&lt;=mediçao,0,OFFSET(Import.PLQ,$A17-1,T$15-1,1,1)),OFFSET(Import.PLQ,$A17-1,T$15-1,1,1)),(1-PLE!$AA$28)*OFFSET(Import.PLQ,$A17-1,T$15-1,1,1))))</f>
        <v>0</v>
      </c>
      <c r="U17" s="183">
        <f ca="1">IF(U$13="",0,CHOOSE(Detalhamento.OpçãoServiços,OFFSET(Import.PLQ,$A17-1,U$15-1,1,1),IF($E17&lt;&gt;1,IF(ISNUMBER(INDEX(Import.PLE,Detalhamento!$E17,Detalhamento!U$15)),IF(INDEX(Import.PLE,Detalhamento!$E17,Detalhamento!U$15)&lt;=mediçao,OFFSET(Import.PLQ,$A17-1,U$15-1,1,1),0),0),PLE!$AA$28*OFFSET(Import.PLQ,$A17-1,U$15-1,1,1)),IF($E17&lt;&gt;1,IF(ISNUMBER(INDEX(Import.PLE,Detalhamento!$E17,Detalhamento!U$15)),IF(INDEX(Import.PLE,Detalhamento!$E17,Detalhamento!U$15)&lt;=mediçao,0,OFFSET(Import.PLQ,$A17-1,U$15-1,1,1)),OFFSET(Import.PLQ,$A17-1,U$15-1,1,1)),(1-PLE!$AA$28)*OFFSET(Import.PLQ,$A17-1,U$15-1,1,1))))</f>
        <v>0</v>
      </c>
      <c r="V17" s="183">
        <f ca="1">IF(V$13="",0,CHOOSE(Detalhamento.OpçãoServiços,OFFSET(Import.PLQ,$A17-1,V$15-1,1,1),IF($E17&lt;&gt;1,IF(ISNUMBER(INDEX(Import.PLE,Detalhamento!$E17,Detalhamento!V$15)),IF(INDEX(Import.PLE,Detalhamento!$E17,Detalhamento!V$15)&lt;=mediçao,OFFSET(Import.PLQ,$A17-1,V$15-1,1,1),0),0),PLE!$AA$28*OFFSET(Import.PLQ,$A17-1,V$15-1,1,1)),IF($E17&lt;&gt;1,IF(ISNUMBER(INDEX(Import.PLE,Detalhamento!$E17,Detalhamento!V$15)),IF(INDEX(Import.PLE,Detalhamento!$E17,Detalhamento!V$15)&lt;=mediçao,0,OFFSET(Import.PLQ,$A17-1,V$15-1,1,1)),OFFSET(Import.PLQ,$A17-1,V$15-1,1,1)),(1-PLE!$AA$28)*OFFSET(Import.PLQ,$A17-1,V$15-1,1,1))))</f>
        <v>0</v>
      </c>
      <c r="W17" s="183">
        <f ca="1">IF(W$13="",0,CHOOSE(Detalhamento.OpçãoServiços,OFFSET(Import.PLQ,$A17-1,W$15-1,1,1),IF($E17&lt;&gt;1,IF(ISNUMBER(INDEX(Import.PLE,Detalhamento!$E17,Detalhamento!W$15)),IF(INDEX(Import.PLE,Detalhamento!$E17,Detalhamento!W$15)&lt;=mediçao,OFFSET(Import.PLQ,$A17-1,W$15-1,1,1),0),0),PLE!$AA$28*OFFSET(Import.PLQ,$A17-1,W$15-1,1,1)),IF($E17&lt;&gt;1,IF(ISNUMBER(INDEX(Import.PLE,Detalhamento!$E17,Detalhamento!W$15)),IF(INDEX(Import.PLE,Detalhamento!$E17,Detalhamento!W$15)&lt;=mediçao,0,OFFSET(Import.PLQ,$A17-1,W$15-1,1,1)),OFFSET(Import.PLQ,$A17-1,W$15-1,1,1)),(1-PLE!$AA$28)*OFFSET(Import.PLQ,$A17-1,W$15-1,1,1))))</f>
        <v>0</v>
      </c>
      <c r="X17" s="183">
        <f ca="1">IF(X$13="",0,CHOOSE(Detalhamento.OpçãoServiços,OFFSET(Import.PLQ,$A17-1,X$15-1,1,1),IF($E17&lt;&gt;1,IF(ISNUMBER(INDEX(Import.PLE,Detalhamento!$E17,Detalhamento!X$15)),IF(INDEX(Import.PLE,Detalhamento!$E17,Detalhamento!X$15)&lt;=mediçao,OFFSET(Import.PLQ,$A17-1,X$15-1,1,1),0),0),PLE!$AA$28*OFFSET(Import.PLQ,$A17-1,X$15-1,1,1)),IF($E17&lt;&gt;1,IF(ISNUMBER(INDEX(Import.PLE,Detalhamento!$E17,Detalhamento!X$15)),IF(INDEX(Import.PLE,Detalhamento!$E17,Detalhamento!X$15)&lt;=mediçao,0,OFFSET(Import.PLQ,$A17-1,X$15-1,1,1)),OFFSET(Import.PLQ,$A17-1,X$15-1,1,1)),(1-PLE!$AA$28)*OFFSET(Import.PLQ,$A17-1,X$15-1,1,1))))</f>
        <v>0</v>
      </c>
      <c r="Y17" s="183">
        <f ca="1">IF(Y$13="",0,CHOOSE(Detalhamento.OpçãoServiços,OFFSET(Import.PLQ,$A17-1,Y$15-1,1,1),IF($E17&lt;&gt;1,IF(ISNUMBER(INDEX(Import.PLE,Detalhamento!$E17,Detalhamento!Y$15)),IF(INDEX(Import.PLE,Detalhamento!$E17,Detalhamento!Y$15)&lt;=mediçao,OFFSET(Import.PLQ,$A17-1,Y$15-1,1,1),0),0),PLE!$AA$28*OFFSET(Import.PLQ,$A17-1,Y$15-1,1,1)),IF($E17&lt;&gt;1,IF(ISNUMBER(INDEX(Import.PLE,Detalhamento!$E17,Detalhamento!Y$15)),IF(INDEX(Import.PLE,Detalhamento!$E17,Detalhamento!Y$15)&lt;=mediçao,0,OFFSET(Import.PLQ,$A17-1,Y$15-1,1,1)),OFFSET(Import.PLQ,$A17-1,Y$15-1,1,1)),(1-PLE!$AA$28)*OFFSET(Import.PLQ,$A17-1,Y$15-1,1,1))))</f>
        <v>0</v>
      </c>
      <c r="Z17" s="183">
        <f ca="1">IF(Z$13="",0,CHOOSE(Detalhamento.OpçãoServiços,OFFSET(Import.PLQ,$A17-1,Z$15-1,1,1),IF($E17&lt;&gt;1,IF(ISNUMBER(INDEX(Import.PLE,Detalhamento!$E17,Detalhamento!Z$15)),IF(INDEX(Import.PLE,Detalhamento!$E17,Detalhamento!Z$15)&lt;=mediçao,OFFSET(Import.PLQ,$A17-1,Z$15-1,1,1),0),0),PLE!$AA$28*OFFSET(Import.PLQ,$A17-1,Z$15-1,1,1)),IF($E17&lt;&gt;1,IF(ISNUMBER(INDEX(Import.PLE,Detalhamento!$E17,Detalhamento!Z$15)),IF(INDEX(Import.PLE,Detalhamento!$E17,Detalhamento!Z$15)&lt;=mediçao,0,OFFSET(Import.PLQ,$A17-1,Z$15-1,1,1)),OFFSET(Import.PLQ,$A17-1,Z$15-1,1,1)),(1-PLE!$AA$28)*OFFSET(Import.PLQ,$A17-1,Z$15-1,1,1))))</f>
        <v>0</v>
      </c>
      <c r="AA17" s="183">
        <f ca="1">IF(AA$13="",0,CHOOSE(Detalhamento.OpçãoServiços,OFFSET(Import.PLQ,$A17-1,AA$15-1,1,1),IF($E17&lt;&gt;1,IF(ISNUMBER(INDEX(Import.PLE,Detalhamento!$E17,Detalhamento!AA$15)),IF(INDEX(Import.PLE,Detalhamento!$E17,Detalhamento!AA$15)&lt;=mediçao,OFFSET(Import.PLQ,$A17-1,AA$15-1,1,1),0),0),PLE!$AA$28*OFFSET(Import.PLQ,$A17-1,AA$15-1,1,1)),IF($E17&lt;&gt;1,IF(ISNUMBER(INDEX(Import.PLE,Detalhamento!$E17,Detalhamento!AA$15)),IF(INDEX(Import.PLE,Detalhamento!$E17,Detalhamento!AA$15)&lt;=mediçao,0,OFFSET(Import.PLQ,$A17-1,AA$15-1,1,1)),OFFSET(Import.PLQ,$A17-1,AA$15-1,1,1)),(1-PLE!$AA$28)*OFFSET(Import.PLQ,$A17-1,AA$15-1,1,1))))</f>
        <v>0</v>
      </c>
      <c r="AB17" s="183">
        <f ca="1">IF(AB$13="",0,CHOOSE(Detalhamento.OpçãoServiços,OFFSET(Import.PLQ,$A17-1,AB$15-1,1,1),IF($E17&lt;&gt;1,IF(ISNUMBER(INDEX(Import.PLE,Detalhamento!$E17,Detalhamento!AB$15)),IF(INDEX(Import.PLE,Detalhamento!$E17,Detalhamento!AB$15)&lt;=mediçao,OFFSET(Import.PLQ,$A17-1,AB$15-1,1,1),0),0),PLE!$AA$28*OFFSET(Import.PLQ,$A17-1,AB$15-1,1,1)),IF($E17&lt;&gt;1,IF(ISNUMBER(INDEX(Import.PLE,Detalhamento!$E17,Detalhamento!AB$15)),IF(INDEX(Import.PLE,Detalhamento!$E17,Detalhamento!AB$15)&lt;=mediçao,0,OFFSET(Import.PLQ,$A17-1,AB$15-1,1,1)),OFFSET(Import.PLQ,$A17-1,AB$15-1,1,1)),(1-PLE!$AA$28)*OFFSET(Import.PLQ,$A17-1,AB$15-1,1,1))))</f>
        <v>0</v>
      </c>
      <c r="AC17" s="183">
        <f ca="1">IF(AC$13="",0,CHOOSE(Detalhamento.OpçãoServiços,OFFSET(Import.PLQ,$A17-1,AC$15-1,1,1),IF($E17&lt;&gt;1,IF(ISNUMBER(INDEX(Import.PLE,Detalhamento!$E17,Detalhamento!AC$15)),IF(INDEX(Import.PLE,Detalhamento!$E17,Detalhamento!AC$15)&lt;=mediçao,OFFSET(Import.PLQ,$A17-1,AC$15-1,1,1),0),0),PLE!$AA$28*OFFSET(Import.PLQ,$A17-1,AC$15-1,1,1)),IF($E17&lt;&gt;1,IF(ISNUMBER(INDEX(Import.PLE,Detalhamento!$E17,Detalhamento!AC$15)),IF(INDEX(Import.PLE,Detalhamento!$E17,Detalhamento!AC$15)&lt;=mediçao,0,OFFSET(Import.PLQ,$A17-1,AC$15-1,1,1)),OFFSET(Import.PLQ,$A17-1,AC$15-1,1,1)),(1-PLE!$AA$28)*OFFSET(Import.PLQ,$A17-1,AC$15-1,1,1))))</f>
        <v>0</v>
      </c>
      <c r="AD17" s="183">
        <f ca="1">IF(AD$13="",0,CHOOSE(Detalhamento.OpçãoServiços,OFFSET(Import.PLQ,$A17-1,AD$15-1,1,1),IF($E17&lt;&gt;1,IF(ISNUMBER(INDEX(Import.PLE,Detalhamento!$E17,Detalhamento!AD$15)),IF(INDEX(Import.PLE,Detalhamento!$E17,Detalhamento!AD$15)&lt;=mediçao,OFFSET(Import.PLQ,$A17-1,AD$15-1,1,1),0),0),PLE!$AA$28*OFFSET(Import.PLQ,$A17-1,AD$15-1,1,1)),IF($E17&lt;&gt;1,IF(ISNUMBER(INDEX(Import.PLE,Detalhamento!$E17,Detalhamento!AD$15)),IF(INDEX(Import.PLE,Detalhamento!$E17,Detalhamento!AD$15)&lt;=mediçao,0,OFFSET(Import.PLQ,$A17-1,AD$15-1,1,1)),OFFSET(Import.PLQ,$A17-1,AD$15-1,1,1)),(1-PLE!$AA$28)*OFFSET(Import.PLQ,$A17-1,AD$15-1,1,1))))</f>
        <v>0</v>
      </c>
      <c r="AE17" s="183">
        <f ca="1">IF(AE$13="",0,CHOOSE(Detalhamento.OpçãoServiços,OFFSET(Import.PLQ,$A17-1,AE$15-1,1,1),IF($E17&lt;&gt;1,IF(ISNUMBER(INDEX(Import.PLE,Detalhamento!$E17,Detalhamento!AE$15)),IF(INDEX(Import.PLE,Detalhamento!$E17,Detalhamento!AE$15)&lt;=mediçao,OFFSET(Import.PLQ,$A17-1,AE$15-1,1,1),0),0),PLE!$AA$28*OFFSET(Import.PLQ,$A17-1,AE$15-1,1,1)),IF($E17&lt;&gt;1,IF(ISNUMBER(INDEX(Import.PLE,Detalhamento!$E17,Detalhamento!AE$15)),IF(INDEX(Import.PLE,Detalhamento!$E17,Detalhamento!AE$15)&lt;=mediçao,0,OFFSET(Import.PLQ,$A17-1,AE$15-1,1,1)),OFFSET(Import.PLQ,$A17-1,AE$15-1,1,1)),(1-PLE!$AA$28)*OFFSET(Import.PLQ,$A17-1,AE$15-1,1,1))))</f>
        <v>0</v>
      </c>
      <c r="AF17" s="183">
        <f ca="1">IF(AF$13="",0,CHOOSE(Detalhamento.OpçãoServiços,OFFSET(Import.PLQ,$A17-1,AF$15-1,1,1),IF($E17&lt;&gt;1,IF(ISNUMBER(INDEX(Import.PLE,Detalhamento!$E17,Detalhamento!AF$15)),IF(INDEX(Import.PLE,Detalhamento!$E17,Detalhamento!AF$15)&lt;=mediçao,OFFSET(Import.PLQ,$A17-1,AF$15-1,1,1),0),0),PLE!$AA$28*OFFSET(Import.PLQ,$A17-1,AF$15-1,1,1)),IF($E17&lt;&gt;1,IF(ISNUMBER(INDEX(Import.PLE,Detalhamento!$E17,Detalhamento!AF$15)),IF(INDEX(Import.PLE,Detalhamento!$E17,Detalhamento!AF$15)&lt;=mediçao,0,OFFSET(Import.PLQ,$A17-1,AF$15-1,1,1)),OFFSET(Import.PLQ,$A17-1,AF$15-1,1,1)),(1-PLE!$AA$28)*OFFSET(Import.PLQ,$A17-1,AF$15-1,1,1))))</f>
        <v>0</v>
      </c>
      <c r="AG17" s="183">
        <f ca="1">IF(AG$13="",0,CHOOSE(Detalhamento.OpçãoServiços,OFFSET(Import.PLQ,$A17-1,AG$15-1,1,1),IF($E17&lt;&gt;1,IF(ISNUMBER(INDEX(Import.PLE,Detalhamento!$E17,Detalhamento!AG$15)),IF(INDEX(Import.PLE,Detalhamento!$E17,Detalhamento!AG$15)&lt;=mediçao,OFFSET(Import.PLQ,$A17-1,AG$15-1,1,1),0),0),PLE!$AA$28*OFFSET(Import.PLQ,$A17-1,AG$15-1,1,1)),IF($E17&lt;&gt;1,IF(ISNUMBER(INDEX(Import.PLE,Detalhamento!$E17,Detalhamento!AG$15)),IF(INDEX(Import.PLE,Detalhamento!$E17,Detalhamento!AG$15)&lt;=mediçao,0,OFFSET(Import.PLQ,$A17-1,AG$15-1,1,1)),OFFSET(Import.PLQ,$A17-1,AG$15-1,1,1)),(1-PLE!$AA$28)*OFFSET(Import.PLQ,$A17-1,AG$15-1,1,1))))</f>
        <v>0</v>
      </c>
      <c r="AH17" s="183">
        <f ca="1">IF(AH$13="",0,CHOOSE(Detalhamento.OpçãoServiços,OFFSET(Import.PLQ,$A17-1,AH$15-1,1,1),IF($E17&lt;&gt;1,IF(ISNUMBER(INDEX(Import.PLE,Detalhamento!$E17,Detalhamento!AH$15)),IF(INDEX(Import.PLE,Detalhamento!$E17,Detalhamento!AH$15)&lt;=mediçao,OFFSET(Import.PLQ,$A17-1,AH$15-1,1,1),0),0),PLE!$AA$28*OFFSET(Import.PLQ,$A17-1,AH$15-1,1,1)),IF($E17&lt;&gt;1,IF(ISNUMBER(INDEX(Import.PLE,Detalhamento!$E17,Detalhamento!AH$15)),IF(INDEX(Import.PLE,Detalhamento!$E17,Detalhamento!AH$15)&lt;=mediçao,0,OFFSET(Import.PLQ,$A17-1,AH$15-1,1,1)),OFFSET(Import.PLQ,$A17-1,AH$15-1,1,1)),(1-PLE!$AA$28)*OFFSET(Import.PLQ,$A17-1,AH$15-1,1,1))))</f>
        <v>0</v>
      </c>
      <c r="AI17" s="183">
        <f ca="1">IF(AI$13="",0,CHOOSE(Detalhamento.OpçãoServiços,OFFSET(Import.PLQ,$A17-1,AI$15-1,1,1),IF($E17&lt;&gt;1,IF(ISNUMBER(INDEX(Import.PLE,Detalhamento!$E17,Detalhamento!AI$15)),IF(INDEX(Import.PLE,Detalhamento!$E17,Detalhamento!AI$15)&lt;=mediçao,OFFSET(Import.PLQ,$A17-1,AI$15-1,1,1),0),0),PLE!$AA$28*OFFSET(Import.PLQ,$A17-1,AI$15-1,1,1)),IF($E17&lt;&gt;1,IF(ISNUMBER(INDEX(Import.PLE,Detalhamento!$E17,Detalhamento!AI$15)),IF(INDEX(Import.PLE,Detalhamento!$E17,Detalhamento!AI$15)&lt;=mediçao,0,OFFSET(Import.PLQ,$A17-1,AI$15-1,1,1)),OFFSET(Import.PLQ,$A17-1,AI$15-1,1,1)),(1-PLE!$AA$28)*OFFSET(Import.PLQ,$A17-1,AI$15-1,1,1))))</f>
        <v>0</v>
      </c>
      <c r="AJ17" s="183">
        <f ca="1">IF(AJ$13="",0,CHOOSE(Detalhamento.OpçãoServiços,OFFSET(Import.PLQ,$A17-1,AJ$15-1,1,1),IF($E17&lt;&gt;1,IF(ISNUMBER(INDEX(Import.PLE,Detalhamento!$E17,Detalhamento!AJ$15)),IF(INDEX(Import.PLE,Detalhamento!$E17,Detalhamento!AJ$15)&lt;=mediçao,OFFSET(Import.PLQ,$A17-1,AJ$15-1,1,1),0),0),PLE!$AA$28*OFFSET(Import.PLQ,$A17-1,AJ$15-1,1,1)),IF($E17&lt;&gt;1,IF(ISNUMBER(INDEX(Import.PLE,Detalhamento!$E17,Detalhamento!AJ$15)),IF(INDEX(Import.PLE,Detalhamento!$E17,Detalhamento!AJ$15)&lt;=mediçao,0,OFFSET(Import.PLQ,$A17-1,AJ$15-1,1,1)),OFFSET(Import.PLQ,$A17-1,AJ$15-1,1,1)),(1-PLE!$AA$28)*OFFSET(Import.PLQ,$A17-1,AJ$15-1,1,1))))</f>
        <v>0</v>
      </c>
      <c r="AK17" s="183">
        <f ca="1">IF(AK$13="",0,CHOOSE(Detalhamento.OpçãoServiços,OFFSET(Import.PLQ,$A17-1,AK$15-1,1,1),IF($E17&lt;&gt;1,IF(ISNUMBER(INDEX(Import.PLE,Detalhamento!$E17,Detalhamento!AK$15)),IF(INDEX(Import.PLE,Detalhamento!$E17,Detalhamento!AK$15)&lt;=mediçao,OFFSET(Import.PLQ,$A17-1,AK$15-1,1,1),0),0),PLE!$AA$28*OFFSET(Import.PLQ,$A17-1,AK$15-1,1,1)),IF($E17&lt;&gt;1,IF(ISNUMBER(INDEX(Import.PLE,Detalhamento!$E17,Detalhamento!AK$15)),IF(INDEX(Import.PLE,Detalhamento!$E17,Detalhamento!AK$15)&lt;=mediçao,0,OFFSET(Import.PLQ,$A17-1,AK$15-1,1,1)),OFFSET(Import.PLQ,$A17-1,AK$15-1,1,1)),(1-PLE!$AA$28)*OFFSET(Import.PLQ,$A17-1,AK$15-1,1,1))))</f>
        <v>0</v>
      </c>
      <c r="AL17" s="183">
        <f ca="1">IF(AL$13="",0,CHOOSE(Detalhamento.OpçãoServiços,OFFSET(Import.PLQ,$A17-1,AL$15-1,1,1),IF($E17&lt;&gt;1,IF(ISNUMBER(INDEX(Import.PLE,Detalhamento!$E17,Detalhamento!AL$15)),IF(INDEX(Import.PLE,Detalhamento!$E17,Detalhamento!AL$15)&lt;=mediçao,OFFSET(Import.PLQ,$A17-1,AL$15-1,1,1),0),0),PLE!$AA$28*OFFSET(Import.PLQ,$A17-1,AL$15-1,1,1)),IF($E17&lt;&gt;1,IF(ISNUMBER(INDEX(Import.PLE,Detalhamento!$E17,Detalhamento!AL$15)),IF(INDEX(Import.PLE,Detalhamento!$E17,Detalhamento!AL$15)&lt;=mediçao,0,OFFSET(Import.PLQ,$A17-1,AL$15-1,1,1)),OFFSET(Import.PLQ,$A17-1,AL$15-1,1,1)),(1-PLE!$AA$28)*OFFSET(Import.PLQ,$A17-1,AL$15-1,1,1))))</f>
        <v>0</v>
      </c>
      <c r="AM17" s="183">
        <f ca="1">IF(AM$13="",0,CHOOSE(Detalhamento.OpçãoServiços,OFFSET(Import.PLQ,$A17-1,AM$15-1,1,1),IF($E17&lt;&gt;1,IF(ISNUMBER(INDEX(Import.PLE,Detalhamento!$E17,Detalhamento!AM$15)),IF(INDEX(Import.PLE,Detalhamento!$E17,Detalhamento!AM$15)&lt;=mediçao,OFFSET(Import.PLQ,$A17-1,AM$15-1,1,1),0),0),PLE!$AA$28*OFFSET(Import.PLQ,$A17-1,AM$15-1,1,1)),IF($E17&lt;&gt;1,IF(ISNUMBER(INDEX(Import.PLE,Detalhamento!$E17,Detalhamento!AM$15)),IF(INDEX(Import.PLE,Detalhamento!$E17,Detalhamento!AM$15)&lt;=mediçao,0,OFFSET(Import.PLQ,$A17-1,AM$15-1,1,1)),OFFSET(Import.PLQ,$A17-1,AM$15-1,1,1)),(1-PLE!$AA$28)*OFFSET(Import.PLQ,$A17-1,AM$15-1,1,1))))</f>
        <v>0</v>
      </c>
      <c r="AN17" s="183">
        <f ca="1">IF(AN$13="",0,CHOOSE(Detalhamento.OpçãoServiços,OFFSET(Import.PLQ,$A17-1,AN$15-1,1,1),IF($E17&lt;&gt;1,IF(ISNUMBER(INDEX(Import.PLE,Detalhamento!$E17,Detalhamento!AN$15)),IF(INDEX(Import.PLE,Detalhamento!$E17,Detalhamento!AN$15)&lt;=mediçao,OFFSET(Import.PLQ,$A17-1,AN$15-1,1,1),0),0),PLE!$AA$28*OFFSET(Import.PLQ,$A17-1,AN$15-1,1,1)),IF($E17&lt;&gt;1,IF(ISNUMBER(INDEX(Import.PLE,Detalhamento!$E17,Detalhamento!AN$15)),IF(INDEX(Import.PLE,Detalhamento!$E17,Detalhamento!AN$15)&lt;=mediçao,0,OFFSET(Import.PLQ,$A17-1,AN$15-1,1,1)),OFFSET(Import.PLQ,$A17-1,AN$15-1,1,1)),(1-PLE!$AA$28)*OFFSET(Import.PLQ,$A17-1,AN$15-1,1,1))))</f>
        <v>0</v>
      </c>
      <c r="AO17" s="183">
        <f ca="1">IF(AO$13="",0,CHOOSE(Detalhamento.OpçãoServiços,OFFSET(Import.PLQ,$A17-1,AO$15-1,1,1),IF($E17&lt;&gt;1,IF(ISNUMBER(INDEX(Import.PLE,Detalhamento!$E17,Detalhamento!AO$15)),IF(INDEX(Import.PLE,Detalhamento!$E17,Detalhamento!AO$15)&lt;=mediçao,OFFSET(Import.PLQ,$A17-1,AO$15-1,1,1),0),0),PLE!$AA$28*OFFSET(Import.PLQ,$A17-1,AO$15-1,1,1)),IF($E17&lt;&gt;1,IF(ISNUMBER(INDEX(Import.PLE,Detalhamento!$E17,Detalhamento!AO$15)),IF(INDEX(Import.PLE,Detalhamento!$E17,Detalhamento!AO$15)&lt;=mediçao,0,OFFSET(Import.PLQ,$A17-1,AO$15-1,1,1)),OFFSET(Import.PLQ,$A17-1,AO$15-1,1,1)),(1-PLE!$AA$28)*OFFSET(Import.PLQ,$A17-1,AO$15-1,1,1))))</f>
        <v>0</v>
      </c>
      <c r="AP17" s="183">
        <f ca="1">IF(AP$13="",0,CHOOSE(Detalhamento.OpçãoServiços,OFFSET(Import.PLQ,$A17-1,AP$15-1,1,1),IF($E17&lt;&gt;1,IF(ISNUMBER(INDEX(Import.PLE,Detalhamento!$E17,Detalhamento!AP$15)),IF(INDEX(Import.PLE,Detalhamento!$E17,Detalhamento!AP$15)&lt;=mediçao,OFFSET(Import.PLQ,$A17-1,AP$15-1,1,1),0),0),PLE!$AA$28*OFFSET(Import.PLQ,$A17-1,AP$15-1,1,1)),IF($E17&lt;&gt;1,IF(ISNUMBER(INDEX(Import.PLE,Detalhamento!$E17,Detalhamento!AP$15)),IF(INDEX(Import.PLE,Detalhamento!$E17,Detalhamento!AP$15)&lt;=mediçao,0,OFFSET(Import.PLQ,$A17-1,AP$15-1,1,1)),OFFSET(Import.PLQ,$A17-1,AP$15-1,1,1)),(1-PLE!$AA$28)*OFFSET(Import.PLQ,$A17-1,AP$15-1,1,1))))</f>
        <v>0</v>
      </c>
      <c r="AQ17" s="183">
        <f ca="1">IF(AQ$13="",0,CHOOSE(Detalhamento.OpçãoServiços,OFFSET(Import.PLQ,$A17-1,AQ$15-1,1,1),IF($E17&lt;&gt;1,IF(ISNUMBER(INDEX(Import.PLE,Detalhamento!$E17,Detalhamento!AQ$15)),IF(INDEX(Import.PLE,Detalhamento!$E17,Detalhamento!AQ$15)&lt;=mediçao,OFFSET(Import.PLQ,$A17-1,AQ$15-1,1,1),0),0),PLE!$AA$28*OFFSET(Import.PLQ,$A17-1,AQ$15-1,1,1)),IF($E17&lt;&gt;1,IF(ISNUMBER(INDEX(Import.PLE,Detalhamento!$E17,Detalhamento!AQ$15)),IF(INDEX(Import.PLE,Detalhamento!$E17,Detalhamento!AQ$15)&lt;=mediçao,0,OFFSET(Import.PLQ,$A17-1,AQ$15-1,1,1)),OFFSET(Import.PLQ,$A17-1,AQ$15-1,1,1)),(1-PLE!$AA$28)*OFFSET(Import.PLQ,$A17-1,AQ$15-1,1,1))))</f>
        <v>0</v>
      </c>
      <c r="AR17" s="183">
        <f ca="1">IF(AR$13="",0,CHOOSE(Detalhamento.OpçãoServiços,OFFSET(Import.PLQ,$A17-1,AR$15-1,1,1),IF($E17&lt;&gt;1,IF(ISNUMBER(INDEX(Import.PLE,Detalhamento!$E17,Detalhamento!AR$15)),IF(INDEX(Import.PLE,Detalhamento!$E17,Detalhamento!AR$15)&lt;=mediçao,OFFSET(Import.PLQ,$A17-1,AR$15-1,1,1),0),0),PLE!$AA$28*OFFSET(Import.PLQ,$A17-1,AR$15-1,1,1)),IF($E17&lt;&gt;1,IF(ISNUMBER(INDEX(Import.PLE,Detalhamento!$E17,Detalhamento!AR$15)),IF(INDEX(Import.PLE,Detalhamento!$E17,Detalhamento!AR$15)&lt;=mediçao,0,OFFSET(Import.PLQ,$A17-1,AR$15-1,1,1)),OFFSET(Import.PLQ,$A17-1,AR$15-1,1,1)),(1-PLE!$AA$28)*OFFSET(Import.PLQ,$A17-1,AR$15-1,1,1))))</f>
        <v>0</v>
      </c>
      <c r="AS17" s="183">
        <f ca="1">IF(AS$13="",0,CHOOSE(Detalhamento.OpçãoServiços,OFFSET(Import.PLQ,$A17-1,AS$15-1,1,1),IF($E17&lt;&gt;1,IF(ISNUMBER(INDEX(Import.PLE,Detalhamento!$E17,Detalhamento!AS$15)),IF(INDEX(Import.PLE,Detalhamento!$E17,Detalhamento!AS$15)&lt;=mediçao,OFFSET(Import.PLQ,$A17-1,AS$15-1,1,1),0),0),PLE!$AA$28*OFFSET(Import.PLQ,$A17-1,AS$15-1,1,1)),IF($E17&lt;&gt;1,IF(ISNUMBER(INDEX(Import.PLE,Detalhamento!$E17,Detalhamento!AS$15)),IF(INDEX(Import.PLE,Detalhamento!$E17,Detalhamento!AS$15)&lt;=mediçao,0,OFFSET(Import.PLQ,$A17-1,AS$15-1,1,1)),OFFSET(Import.PLQ,$A17-1,AS$15-1,1,1)),(1-PLE!$AA$28)*OFFSET(Import.PLQ,$A17-1,AS$15-1,1,1))))</f>
        <v>0</v>
      </c>
      <c r="AT17" s="183">
        <f ca="1">IF(AT$13="",0,CHOOSE(Detalhamento.OpçãoServiços,OFFSET(Import.PLQ,$A17-1,AT$15-1,1,1),IF($E17&lt;&gt;1,IF(ISNUMBER(INDEX(Import.PLE,Detalhamento!$E17,Detalhamento!AT$15)),IF(INDEX(Import.PLE,Detalhamento!$E17,Detalhamento!AT$15)&lt;=mediçao,OFFSET(Import.PLQ,$A17-1,AT$15-1,1,1),0),0),PLE!$AA$28*OFFSET(Import.PLQ,$A17-1,AT$15-1,1,1)),IF($E17&lt;&gt;1,IF(ISNUMBER(INDEX(Import.PLE,Detalhamento!$E17,Detalhamento!AT$15)),IF(INDEX(Import.PLE,Detalhamento!$E17,Detalhamento!AT$15)&lt;=mediçao,0,OFFSET(Import.PLQ,$A17-1,AT$15-1,1,1)),OFFSET(Import.PLQ,$A17-1,AT$15-1,1,1)),(1-PLE!$AA$28)*OFFSET(Import.PLQ,$A17-1,AT$15-1,1,1))))</f>
        <v>0</v>
      </c>
      <c r="AU17" s="183">
        <f ca="1">IF(AU$13="",0,CHOOSE(Detalhamento.OpçãoServiços,OFFSET(Import.PLQ,$A17-1,AU$15-1,1,1),IF($E17&lt;&gt;1,IF(ISNUMBER(INDEX(Import.PLE,Detalhamento!$E17,Detalhamento!AU$15)),IF(INDEX(Import.PLE,Detalhamento!$E17,Detalhamento!AU$15)&lt;=mediçao,OFFSET(Import.PLQ,$A17-1,AU$15-1,1,1),0),0),PLE!$AA$28*OFFSET(Import.PLQ,$A17-1,AU$15-1,1,1)),IF($E17&lt;&gt;1,IF(ISNUMBER(INDEX(Import.PLE,Detalhamento!$E17,Detalhamento!AU$15)),IF(INDEX(Import.PLE,Detalhamento!$E17,Detalhamento!AU$15)&lt;=mediçao,0,OFFSET(Import.PLQ,$A17-1,AU$15-1,1,1)),OFFSET(Import.PLQ,$A17-1,AU$15-1,1,1)),(1-PLE!$AA$28)*OFFSET(Import.PLQ,$A17-1,AU$15-1,1,1))))</f>
        <v>0</v>
      </c>
      <c r="AV17" s="183">
        <f ca="1">IF(AV$13="",0,CHOOSE(Detalhamento.OpçãoServiços,OFFSET(Import.PLQ,$A17-1,AV$15-1,1,1),IF($E17&lt;&gt;1,IF(ISNUMBER(INDEX(Import.PLE,Detalhamento!$E17,Detalhamento!AV$15)),IF(INDEX(Import.PLE,Detalhamento!$E17,Detalhamento!AV$15)&lt;=mediçao,OFFSET(Import.PLQ,$A17-1,AV$15-1,1,1),0),0),PLE!$AA$28*OFFSET(Import.PLQ,$A17-1,AV$15-1,1,1)),IF($E17&lt;&gt;1,IF(ISNUMBER(INDEX(Import.PLE,Detalhamento!$E17,Detalhamento!AV$15)),IF(INDEX(Import.PLE,Detalhamento!$E17,Detalhamento!AV$15)&lt;=mediçao,0,OFFSET(Import.PLQ,$A17-1,AV$15-1,1,1)),OFFSET(Import.PLQ,$A17-1,AV$15-1,1,1)),(1-PLE!$AA$28)*OFFSET(Import.PLQ,$A17-1,AV$15-1,1,1))))</f>
        <v>0</v>
      </c>
      <c r="AW17" s="183">
        <f ca="1">IF(AW$13="",0,CHOOSE(Detalhamento.OpçãoServiços,OFFSET(Import.PLQ,$A17-1,AW$15-1,1,1),IF($E17&lt;&gt;1,IF(ISNUMBER(INDEX(Import.PLE,Detalhamento!$E17,Detalhamento!AW$15)),IF(INDEX(Import.PLE,Detalhamento!$E17,Detalhamento!AW$15)&lt;=mediçao,OFFSET(Import.PLQ,$A17-1,AW$15-1,1,1),0),0),PLE!$AA$28*OFFSET(Import.PLQ,$A17-1,AW$15-1,1,1)),IF($E17&lt;&gt;1,IF(ISNUMBER(INDEX(Import.PLE,Detalhamento!$E17,Detalhamento!AW$15)),IF(INDEX(Import.PLE,Detalhamento!$E17,Detalhamento!AW$15)&lt;=mediçao,0,OFFSET(Import.PLQ,$A17-1,AW$15-1,1,1)),OFFSET(Import.PLQ,$A17-1,AW$15-1,1,1)),(1-PLE!$AA$28)*OFFSET(Import.PLQ,$A17-1,AW$15-1,1,1))))</f>
        <v>0</v>
      </c>
      <c r="AX17" s="183">
        <f ca="1">IF(AX$13="",0,CHOOSE(Detalhamento.OpçãoServiços,OFFSET(Import.PLQ,$A17-1,AX$15-1,1,1),IF($E17&lt;&gt;1,IF(ISNUMBER(INDEX(Import.PLE,Detalhamento!$E17,Detalhamento!AX$15)),IF(INDEX(Import.PLE,Detalhamento!$E17,Detalhamento!AX$15)&lt;=mediçao,OFFSET(Import.PLQ,$A17-1,AX$15-1,1,1),0),0),PLE!$AA$28*OFFSET(Import.PLQ,$A17-1,AX$15-1,1,1)),IF($E17&lt;&gt;1,IF(ISNUMBER(INDEX(Import.PLE,Detalhamento!$E17,Detalhamento!AX$15)),IF(INDEX(Import.PLE,Detalhamento!$E17,Detalhamento!AX$15)&lt;=mediçao,0,OFFSET(Import.PLQ,$A17-1,AX$15-1,1,1)),OFFSET(Import.PLQ,$A17-1,AX$15-1,1,1)),(1-PLE!$AA$28)*OFFSET(Import.PLQ,$A17-1,AX$15-1,1,1))))</f>
        <v>0</v>
      </c>
      <c r="AY17" s="183">
        <f ca="1">IF(AY$13="",0,CHOOSE(Detalhamento.OpçãoServiços,OFFSET(Import.PLQ,$A17-1,AY$15-1,1,1),IF($E17&lt;&gt;1,IF(ISNUMBER(INDEX(Import.PLE,Detalhamento!$E17,Detalhamento!AY$15)),IF(INDEX(Import.PLE,Detalhamento!$E17,Detalhamento!AY$15)&lt;=mediçao,OFFSET(Import.PLQ,$A17-1,AY$15-1,1,1),0),0),PLE!$AA$28*OFFSET(Import.PLQ,$A17-1,AY$15-1,1,1)),IF($E17&lt;&gt;1,IF(ISNUMBER(INDEX(Import.PLE,Detalhamento!$E17,Detalhamento!AY$15)),IF(INDEX(Import.PLE,Detalhamento!$E17,Detalhamento!AY$15)&lt;=mediçao,0,OFFSET(Import.PLQ,$A17-1,AY$15-1,1,1)),OFFSET(Import.PLQ,$A17-1,AY$15-1,1,1)),(1-PLE!$AA$28)*OFFSET(Import.PLQ,$A17-1,AY$15-1,1,1))))</f>
        <v>0</v>
      </c>
      <c r="AZ17" s="183">
        <f ca="1">IF(AZ$13="",0,CHOOSE(Detalhamento.OpçãoServiços,OFFSET(Import.PLQ,$A17-1,AZ$15-1,1,1),IF($E17&lt;&gt;1,IF(ISNUMBER(INDEX(Import.PLE,Detalhamento!$E17,Detalhamento!AZ$15)),IF(INDEX(Import.PLE,Detalhamento!$E17,Detalhamento!AZ$15)&lt;=mediçao,OFFSET(Import.PLQ,$A17-1,AZ$15-1,1,1),0),0),PLE!$AA$28*OFFSET(Import.PLQ,$A17-1,AZ$15-1,1,1)),IF($E17&lt;&gt;1,IF(ISNUMBER(INDEX(Import.PLE,Detalhamento!$E17,Detalhamento!AZ$15)),IF(INDEX(Import.PLE,Detalhamento!$E17,Detalhamento!AZ$15)&lt;=mediçao,0,OFFSET(Import.PLQ,$A17-1,AZ$15-1,1,1)),OFFSET(Import.PLQ,$A17-1,AZ$15-1,1,1)),(1-PLE!$AA$28)*OFFSET(Import.PLQ,$A17-1,AZ$15-1,1,1))))</f>
        <v>0</v>
      </c>
      <c r="BA17" s="183">
        <f ca="1">IF(BA$13="",0,CHOOSE(Detalhamento.OpçãoServiços,OFFSET(Import.PLQ,$A17-1,BA$15-1,1,1),IF($E17&lt;&gt;1,IF(ISNUMBER(INDEX(Import.PLE,Detalhamento!$E17,Detalhamento!BA$15)),IF(INDEX(Import.PLE,Detalhamento!$E17,Detalhamento!BA$15)&lt;=mediçao,OFFSET(Import.PLQ,$A17-1,BA$15-1,1,1),0),0),PLE!$AA$28*OFFSET(Import.PLQ,$A17-1,BA$15-1,1,1)),IF($E17&lt;&gt;1,IF(ISNUMBER(INDEX(Import.PLE,Detalhamento!$E17,Detalhamento!BA$15)),IF(INDEX(Import.PLE,Detalhamento!$E17,Detalhamento!BA$15)&lt;=mediçao,0,OFFSET(Import.PLQ,$A17-1,BA$15-1,1,1)),OFFSET(Import.PLQ,$A17-1,BA$15-1,1,1)),(1-PLE!$AA$28)*OFFSET(Import.PLQ,$A17-1,BA$15-1,1,1))))</f>
        <v>0</v>
      </c>
      <c r="BB17" s="183">
        <f ca="1">IF(BB$13="",0,CHOOSE(Detalhamento.OpçãoServiços,OFFSET(Import.PLQ,$A17-1,BB$15-1,1,1),IF($E17&lt;&gt;1,IF(ISNUMBER(INDEX(Import.PLE,Detalhamento!$E17,Detalhamento!BB$15)),IF(INDEX(Import.PLE,Detalhamento!$E17,Detalhamento!BB$15)&lt;=mediçao,OFFSET(Import.PLQ,$A17-1,BB$15-1,1,1),0),0),PLE!$AA$28*OFFSET(Import.PLQ,$A17-1,BB$15-1,1,1)),IF($E17&lt;&gt;1,IF(ISNUMBER(INDEX(Import.PLE,Detalhamento!$E17,Detalhamento!BB$15)),IF(INDEX(Import.PLE,Detalhamento!$E17,Detalhamento!BB$15)&lt;=mediçao,0,OFFSET(Import.PLQ,$A17-1,BB$15-1,1,1)),OFFSET(Import.PLQ,$A17-1,BB$15-1,1,1)),(1-PLE!$AA$28)*OFFSET(Import.PLQ,$A17-1,BB$15-1,1,1))))</f>
        <v>0</v>
      </c>
      <c r="BC17" s="183">
        <f ca="1">IF(BC$13="",0,CHOOSE(Detalhamento.OpçãoServiços,OFFSET(Import.PLQ,$A17-1,BC$15-1,1,1),IF($E17&lt;&gt;1,IF(ISNUMBER(INDEX(Import.PLE,Detalhamento!$E17,Detalhamento!BC$15)),IF(INDEX(Import.PLE,Detalhamento!$E17,Detalhamento!BC$15)&lt;=mediçao,OFFSET(Import.PLQ,$A17-1,BC$15-1,1,1),0),0),PLE!$AA$28*OFFSET(Import.PLQ,$A17-1,BC$15-1,1,1)),IF($E17&lt;&gt;1,IF(ISNUMBER(INDEX(Import.PLE,Detalhamento!$E17,Detalhamento!BC$15)),IF(INDEX(Import.PLE,Detalhamento!$E17,Detalhamento!BC$15)&lt;=mediçao,0,OFFSET(Import.PLQ,$A17-1,BC$15-1,1,1)),OFFSET(Import.PLQ,$A17-1,BC$15-1,1,1)),(1-PLE!$AA$28)*OFFSET(Import.PLQ,$A17-1,BC$15-1,1,1))))</f>
        <v>0</v>
      </c>
      <c r="BD17" s="183">
        <f ca="1">IF(BD$13="",0,CHOOSE(Detalhamento.OpçãoServiços,OFFSET(Import.PLQ,$A17-1,BD$15-1,1,1),IF($E17&lt;&gt;1,IF(ISNUMBER(INDEX(Import.PLE,Detalhamento!$E17,Detalhamento!BD$15)),IF(INDEX(Import.PLE,Detalhamento!$E17,Detalhamento!BD$15)&lt;=mediçao,OFFSET(Import.PLQ,$A17-1,BD$15-1,1,1),0),0),PLE!$AA$28*OFFSET(Import.PLQ,$A17-1,BD$15-1,1,1)),IF($E17&lt;&gt;1,IF(ISNUMBER(INDEX(Import.PLE,Detalhamento!$E17,Detalhamento!BD$15)),IF(INDEX(Import.PLE,Detalhamento!$E17,Detalhamento!BD$15)&lt;=mediçao,0,OFFSET(Import.PLQ,$A17-1,BD$15-1,1,1)),OFFSET(Import.PLQ,$A17-1,BD$15-1,1,1)),(1-PLE!$AA$28)*OFFSET(Import.PLQ,$A17-1,BD$15-1,1,1))))</f>
        <v>0</v>
      </c>
      <c r="BE17" s="183">
        <f ca="1">IF(BE$13="",0,CHOOSE(Detalhamento.OpçãoServiços,OFFSET(Import.PLQ,$A17-1,BE$15-1,1,1),IF($E17&lt;&gt;1,IF(ISNUMBER(INDEX(Import.PLE,Detalhamento!$E17,Detalhamento!BE$15)),IF(INDEX(Import.PLE,Detalhamento!$E17,Detalhamento!BE$15)&lt;=mediçao,OFFSET(Import.PLQ,$A17-1,BE$15-1,1,1),0),0),PLE!$AA$28*OFFSET(Import.PLQ,$A17-1,BE$15-1,1,1)),IF($E17&lt;&gt;1,IF(ISNUMBER(INDEX(Import.PLE,Detalhamento!$E17,Detalhamento!BE$15)),IF(INDEX(Import.PLE,Detalhamento!$E17,Detalhamento!BE$15)&lt;=mediçao,0,OFFSET(Import.PLQ,$A17-1,BE$15-1,1,1)),OFFSET(Import.PLQ,$A17-1,BE$15-1,1,1)),(1-PLE!$AA$28)*OFFSET(Import.PLQ,$A17-1,BE$15-1,1,1))))</f>
        <v>0</v>
      </c>
      <c r="BF17" s="183">
        <f ca="1">IF(BF$13="",0,CHOOSE(Detalhamento.OpçãoServiços,OFFSET(Import.PLQ,$A17-1,BF$15-1,1,1),IF($E17&lt;&gt;1,IF(ISNUMBER(INDEX(Import.PLE,Detalhamento!$E17,Detalhamento!BF$15)),IF(INDEX(Import.PLE,Detalhamento!$E17,Detalhamento!BF$15)&lt;=mediçao,OFFSET(Import.PLQ,$A17-1,BF$15-1,1,1),0),0),PLE!$AA$28*OFFSET(Import.PLQ,$A17-1,BF$15-1,1,1)),IF($E17&lt;&gt;1,IF(ISNUMBER(INDEX(Import.PLE,Detalhamento!$E17,Detalhamento!BF$15)),IF(INDEX(Import.PLE,Detalhamento!$E17,Detalhamento!BF$15)&lt;=mediçao,0,OFFSET(Import.PLQ,$A17-1,BF$15-1,1,1)),OFFSET(Import.PLQ,$A17-1,BF$15-1,1,1)),(1-PLE!$AA$28)*OFFSET(Import.PLQ,$A17-1,BF$15-1,1,1))))</f>
        <v>0</v>
      </c>
      <c r="BG17" s="183">
        <f ca="1">IF(BG$13="",0,CHOOSE(Detalhamento.OpçãoServiços,OFFSET(Import.PLQ,$A17-1,BG$15-1,1,1),IF($E17&lt;&gt;1,IF(ISNUMBER(INDEX(Import.PLE,Detalhamento!$E17,Detalhamento!BG$15)),IF(INDEX(Import.PLE,Detalhamento!$E17,Detalhamento!BG$15)&lt;=mediçao,OFFSET(Import.PLQ,$A17-1,BG$15-1,1,1),0),0),PLE!$AA$28*OFFSET(Import.PLQ,$A17-1,BG$15-1,1,1)),IF($E17&lt;&gt;1,IF(ISNUMBER(INDEX(Import.PLE,Detalhamento!$E17,Detalhamento!BG$15)),IF(INDEX(Import.PLE,Detalhamento!$E17,Detalhamento!BG$15)&lt;=mediçao,0,OFFSET(Import.PLQ,$A17-1,BG$15-1,1,1)),OFFSET(Import.PLQ,$A17-1,BG$15-1,1,1)),(1-PLE!$AA$28)*OFFSET(Import.PLQ,$A17-1,BG$15-1,1,1))))</f>
        <v>0</v>
      </c>
      <c r="BH17" s="183">
        <f ca="1">IF(BH$13="",0,CHOOSE(Detalhamento.OpçãoServiços,OFFSET(Import.PLQ,$A17-1,BH$15-1,1,1),IF($E17&lt;&gt;1,IF(ISNUMBER(INDEX(Import.PLE,Detalhamento!$E17,Detalhamento!BH$15)),IF(INDEX(Import.PLE,Detalhamento!$E17,Detalhamento!BH$15)&lt;=mediçao,OFFSET(Import.PLQ,$A17-1,BH$15-1,1,1),0),0),PLE!$AA$28*OFFSET(Import.PLQ,$A17-1,BH$15-1,1,1)),IF($E17&lt;&gt;1,IF(ISNUMBER(INDEX(Import.PLE,Detalhamento!$E17,Detalhamento!BH$15)),IF(INDEX(Import.PLE,Detalhamento!$E17,Detalhamento!BH$15)&lt;=mediçao,0,OFFSET(Import.PLQ,$A17-1,BH$15-1,1,1)),OFFSET(Import.PLQ,$A17-1,BH$15-1,1,1)),(1-PLE!$AA$28)*OFFSET(Import.PLQ,$A17-1,BH$15-1,1,1))))</f>
        <v>0</v>
      </c>
      <c r="BI17" s="183">
        <f ca="1">IF(BI$13="",0,CHOOSE(Detalhamento.OpçãoServiços,OFFSET(Import.PLQ,$A17-1,BI$15-1,1,1),IF($E17&lt;&gt;1,IF(ISNUMBER(INDEX(Import.PLE,Detalhamento!$E17,Detalhamento!BI$15)),IF(INDEX(Import.PLE,Detalhamento!$E17,Detalhamento!BI$15)&lt;=mediçao,OFFSET(Import.PLQ,$A17-1,BI$15-1,1,1),0),0),PLE!$AA$28*OFFSET(Import.PLQ,$A17-1,BI$15-1,1,1)),IF($E17&lt;&gt;1,IF(ISNUMBER(INDEX(Import.PLE,Detalhamento!$E17,Detalhamento!BI$15)),IF(INDEX(Import.PLE,Detalhamento!$E17,Detalhamento!BI$15)&lt;=mediçao,0,OFFSET(Import.PLQ,$A17-1,BI$15-1,1,1)),OFFSET(Import.PLQ,$A17-1,BI$15-1,1,1)),(1-PLE!$AA$28)*OFFSET(Import.PLQ,$A17-1,BI$15-1,1,1))))</f>
        <v>0</v>
      </c>
    </row>
    <row r="18" spans="1:61" hidden="1" x14ac:dyDescent="0.2">
      <c r="A18" s="196">
        <v>2</v>
      </c>
      <c r="B18" s="28" t="str">
        <f t="shared" ca="1" si="2"/>
        <v>Nível</v>
      </c>
      <c r="E18" s="193">
        <f t="shared" ca="1" si="3"/>
        <v>0</v>
      </c>
      <c r="F18" s="194">
        <f t="shared" ca="1" si="4"/>
        <v>0</v>
      </c>
      <c r="G18" s="194" t="str">
        <f t="shared" ca="1" si="5"/>
        <v>1.0</v>
      </c>
      <c r="H18" s="222" t="str">
        <f t="shared" ca="1" si="5"/>
        <v>ADMINISTRAÇÃO LOCAL</v>
      </c>
      <c r="I18" s="48" t="str">
        <f t="shared" ca="1" si="6"/>
        <v/>
      </c>
      <c r="J18" s="183" t="str">
        <f t="shared" ca="1" si="7"/>
        <v/>
      </c>
      <c r="K18" s="83"/>
      <c r="L18" s="183">
        <f ca="1">IF(L$13="",0,CHOOSE(Detalhamento.OpçãoServiços,OFFSET(Import.PLQ,$A18-1,L$15-1,1,1),IF($E18&lt;&gt;1,IF(ISNUMBER(INDEX(Import.PLE,Detalhamento!$E18,Detalhamento!L$15)),IF(INDEX(Import.PLE,Detalhamento!$E18,Detalhamento!L$15)&lt;=mediçao,OFFSET(Import.PLQ,$A18-1,L$15-1,1,1),0),0),PLE!$AA$28*OFFSET(Import.PLQ,$A18-1,L$15-1,1,1)),IF($E18&lt;&gt;1,IF(ISNUMBER(INDEX(Import.PLE,Detalhamento!$E18,Detalhamento!L$15)),IF(INDEX(Import.PLE,Detalhamento!$E18,Detalhamento!L$15)&lt;=mediçao,0,OFFSET(Import.PLQ,$A18-1,L$15-1,1,1)),OFFSET(Import.PLQ,$A18-1,L$15-1,1,1)),(1-PLE!$AA$28)*OFFSET(Import.PLQ,$A18-1,L$15-1,1,1))))</f>
        <v>0</v>
      </c>
      <c r="M18" s="183">
        <f ca="1">IF(M$13="",0,CHOOSE(Detalhamento.OpçãoServiços,OFFSET(Import.PLQ,$A18-1,M$15-1,1,1),IF($E18&lt;&gt;1,IF(ISNUMBER(INDEX(Import.PLE,Detalhamento!$E18,Detalhamento!M$15)),IF(INDEX(Import.PLE,Detalhamento!$E18,Detalhamento!M$15)&lt;=mediçao,OFFSET(Import.PLQ,$A18-1,M$15-1,1,1),0),0),PLE!$AA$28*OFFSET(Import.PLQ,$A18-1,M$15-1,1,1)),IF($E18&lt;&gt;1,IF(ISNUMBER(INDEX(Import.PLE,Detalhamento!$E18,Detalhamento!M$15)),IF(INDEX(Import.PLE,Detalhamento!$E18,Detalhamento!M$15)&lt;=mediçao,0,OFFSET(Import.PLQ,$A18-1,M$15-1,1,1)),OFFSET(Import.PLQ,$A18-1,M$15-1,1,1)),(1-PLE!$AA$28)*OFFSET(Import.PLQ,$A18-1,M$15-1,1,1))))</f>
        <v>0</v>
      </c>
      <c r="N18" s="183">
        <f ca="1">IF(N$13="",0,CHOOSE(Detalhamento.OpçãoServiços,OFFSET(Import.PLQ,$A18-1,N$15-1,1,1),IF($E18&lt;&gt;1,IF(ISNUMBER(INDEX(Import.PLE,Detalhamento!$E18,Detalhamento!N$15)),IF(INDEX(Import.PLE,Detalhamento!$E18,Detalhamento!N$15)&lt;=mediçao,OFFSET(Import.PLQ,$A18-1,N$15-1,1,1),0),0),PLE!$AA$28*OFFSET(Import.PLQ,$A18-1,N$15-1,1,1)),IF($E18&lt;&gt;1,IF(ISNUMBER(INDEX(Import.PLE,Detalhamento!$E18,Detalhamento!N$15)),IF(INDEX(Import.PLE,Detalhamento!$E18,Detalhamento!N$15)&lt;=mediçao,0,OFFSET(Import.PLQ,$A18-1,N$15-1,1,1)),OFFSET(Import.PLQ,$A18-1,N$15-1,1,1)),(1-PLE!$AA$28)*OFFSET(Import.PLQ,$A18-1,N$15-1,1,1))))</f>
        <v>0</v>
      </c>
      <c r="O18" s="183">
        <f ca="1">IF(O$13="",0,CHOOSE(Detalhamento.OpçãoServiços,OFFSET(Import.PLQ,$A18-1,O$15-1,1,1),IF($E18&lt;&gt;1,IF(ISNUMBER(INDEX(Import.PLE,Detalhamento!$E18,Detalhamento!O$15)),IF(INDEX(Import.PLE,Detalhamento!$E18,Detalhamento!O$15)&lt;=mediçao,OFFSET(Import.PLQ,$A18-1,O$15-1,1,1),0),0),PLE!$AA$28*OFFSET(Import.PLQ,$A18-1,O$15-1,1,1)),IF($E18&lt;&gt;1,IF(ISNUMBER(INDEX(Import.PLE,Detalhamento!$E18,Detalhamento!O$15)),IF(INDEX(Import.PLE,Detalhamento!$E18,Detalhamento!O$15)&lt;=mediçao,0,OFFSET(Import.PLQ,$A18-1,O$15-1,1,1)),OFFSET(Import.PLQ,$A18-1,O$15-1,1,1)),(1-PLE!$AA$28)*OFFSET(Import.PLQ,$A18-1,O$15-1,1,1))))</f>
        <v>0</v>
      </c>
      <c r="P18" s="183">
        <f ca="1">IF(P$13="",0,CHOOSE(Detalhamento.OpçãoServiços,OFFSET(Import.PLQ,$A18-1,P$15-1,1,1),IF($E18&lt;&gt;1,IF(ISNUMBER(INDEX(Import.PLE,Detalhamento!$E18,Detalhamento!P$15)),IF(INDEX(Import.PLE,Detalhamento!$E18,Detalhamento!P$15)&lt;=mediçao,OFFSET(Import.PLQ,$A18-1,P$15-1,1,1),0),0),PLE!$AA$28*OFFSET(Import.PLQ,$A18-1,P$15-1,1,1)),IF($E18&lt;&gt;1,IF(ISNUMBER(INDEX(Import.PLE,Detalhamento!$E18,Detalhamento!P$15)),IF(INDEX(Import.PLE,Detalhamento!$E18,Detalhamento!P$15)&lt;=mediçao,0,OFFSET(Import.PLQ,$A18-1,P$15-1,1,1)),OFFSET(Import.PLQ,$A18-1,P$15-1,1,1)),(1-PLE!$AA$28)*OFFSET(Import.PLQ,$A18-1,P$15-1,1,1))))</f>
        <v>0</v>
      </c>
      <c r="Q18" s="183">
        <f ca="1">IF(Q$13="",0,CHOOSE(Detalhamento.OpçãoServiços,OFFSET(Import.PLQ,$A18-1,Q$15-1,1,1),IF($E18&lt;&gt;1,IF(ISNUMBER(INDEX(Import.PLE,Detalhamento!$E18,Detalhamento!Q$15)),IF(INDEX(Import.PLE,Detalhamento!$E18,Detalhamento!Q$15)&lt;=mediçao,OFFSET(Import.PLQ,$A18-1,Q$15-1,1,1),0),0),PLE!$AA$28*OFFSET(Import.PLQ,$A18-1,Q$15-1,1,1)),IF($E18&lt;&gt;1,IF(ISNUMBER(INDEX(Import.PLE,Detalhamento!$E18,Detalhamento!Q$15)),IF(INDEX(Import.PLE,Detalhamento!$E18,Detalhamento!Q$15)&lt;=mediçao,0,OFFSET(Import.PLQ,$A18-1,Q$15-1,1,1)),OFFSET(Import.PLQ,$A18-1,Q$15-1,1,1)),(1-PLE!$AA$28)*OFFSET(Import.PLQ,$A18-1,Q$15-1,1,1))))</f>
        <v>0</v>
      </c>
      <c r="R18" s="183">
        <f ca="1">IF(R$13="",0,CHOOSE(Detalhamento.OpçãoServiços,OFFSET(Import.PLQ,$A18-1,R$15-1,1,1),IF($E18&lt;&gt;1,IF(ISNUMBER(INDEX(Import.PLE,Detalhamento!$E18,Detalhamento!R$15)),IF(INDEX(Import.PLE,Detalhamento!$E18,Detalhamento!R$15)&lt;=mediçao,OFFSET(Import.PLQ,$A18-1,R$15-1,1,1),0),0),PLE!$AA$28*OFFSET(Import.PLQ,$A18-1,R$15-1,1,1)),IF($E18&lt;&gt;1,IF(ISNUMBER(INDEX(Import.PLE,Detalhamento!$E18,Detalhamento!R$15)),IF(INDEX(Import.PLE,Detalhamento!$E18,Detalhamento!R$15)&lt;=mediçao,0,OFFSET(Import.PLQ,$A18-1,R$15-1,1,1)),OFFSET(Import.PLQ,$A18-1,R$15-1,1,1)),(1-PLE!$AA$28)*OFFSET(Import.PLQ,$A18-1,R$15-1,1,1))))</f>
        <v>0</v>
      </c>
      <c r="S18" s="183">
        <f ca="1">IF(S$13="",0,CHOOSE(Detalhamento.OpçãoServiços,OFFSET(Import.PLQ,$A18-1,S$15-1,1,1),IF($E18&lt;&gt;1,IF(ISNUMBER(INDEX(Import.PLE,Detalhamento!$E18,Detalhamento!S$15)),IF(INDEX(Import.PLE,Detalhamento!$E18,Detalhamento!S$15)&lt;=mediçao,OFFSET(Import.PLQ,$A18-1,S$15-1,1,1),0),0),PLE!$AA$28*OFFSET(Import.PLQ,$A18-1,S$15-1,1,1)),IF($E18&lt;&gt;1,IF(ISNUMBER(INDEX(Import.PLE,Detalhamento!$E18,Detalhamento!S$15)),IF(INDEX(Import.PLE,Detalhamento!$E18,Detalhamento!S$15)&lt;=mediçao,0,OFFSET(Import.PLQ,$A18-1,S$15-1,1,1)),OFFSET(Import.PLQ,$A18-1,S$15-1,1,1)),(1-PLE!$AA$28)*OFFSET(Import.PLQ,$A18-1,S$15-1,1,1))))</f>
        <v>0</v>
      </c>
      <c r="T18" s="183">
        <f ca="1">IF(T$13="",0,CHOOSE(Detalhamento.OpçãoServiços,OFFSET(Import.PLQ,$A18-1,T$15-1,1,1),IF($E18&lt;&gt;1,IF(ISNUMBER(INDEX(Import.PLE,Detalhamento!$E18,Detalhamento!T$15)),IF(INDEX(Import.PLE,Detalhamento!$E18,Detalhamento!T$15)&lt;=mediçao,OFFSET(Import.PLQ,$A18-1,T$15-1,1,1),0),0),PLE!$AA$28*OFFSET(Import.PLQ,$A18-1,T$15-1,1,1)),IF($E18&lt;&gt;1,IF(ISNUMBER(INDEX(Import.PLE,Detalhamento!$E18,Detalhamento!T$15)),IF(INDEX(Import.PLE,Detalhamento!$E18,Detalhamento!T$15)&lt;=mediçao,0,OFFSET(Import.PLQ,$A18-1,T$15-1,1,1)),OFFSET(Import.PLQ,$A18-1,T$15-1,1,1)),(1-PLE!$AA$28)*OFFSET(Import.PLQ,$A18-1,T$15-1,1,1))))</f>
        <v>0</v>
      </c>
      <c r="U18" s="183">
        <f ca="1">IF(U$13="",0,CHOOSE(Detalhamento.OpçãoServiços,OFFSET(Import.PLQ,$A18-1,U$15-1,1,1),IF($E18&lt;&gt;1,IF(ISNUMBER(INDEX(Import.PLE,Detalhamento!$E18,Detalhamento!U$15)),IF(INDEX(Import.PLE,Detalhamento!$E18,Detalhamento!U$15)&lt;=mediçao,OFFSET(Import.PLQ,$A18-1,U$15-1,1,1),0),0),PLE!$AA$28*OFFSET(Import.PLQ,$A18-1,U$15-1,1,1)),IF($E18&lt;&gt;1,IF(ISNUMBER(INDEX(Import.PLE,Detalhamento!$E18,Detalhamento!U$15)),IF(INDEX(Import.PLE,Detalhamento!$E18,Detalhamento!U$15)&lt;=mediçao,0,OFFSET(Import.PLQ,$A18-1,U$15-1,1,1)),OFFSET(Import.PLQ,$A18-1,U$15-1,1,1)),(1-PLE!$AA$28)*OFFSET(Import.PLQ,$A18-1,U$15-1,1,1))))</f>
        <v>0</v>
      </c>
      <c r="V18" s="183">
        <f ca="1">IF(V$13="",0,CHOOSE(Detalhamento.OpçãoServiços,OFFSET(Import.PLQ,$A18-1,V$15-1,1,1),IF($E18&lt;&gt;1,IF(ISNUMBER(INDEX(Import.PLE,Detalhamento!$E18,Detalhamento!V$15)),IF(INDEX(Import.PLE,Detalhamento!$E18,Detalhamento!V$15)&lt;=mediçao,OFFSET(Import.PLQ,$A18-1,V$15-1,1,1),0),0),PLE!$AA$28*OFFSET(Import.PLQ,$A18-1,V$15-1,1,1)),IF($E18&lt;&gt;1,IF(ISNUMBER(INDEX(Import.PLE,Detalhamento!$E18,Detalhamento!V$15)),IF(INDEX(Import.PLE,Detalhamento!$E18,Detalhamento!V$15)&lt;=mediçao,0,OFFSET(Import.PLQ,$A18-1,V$15-1,1,1)),OFFSET(Import.PLQ,$A18-1,V$15-1,1,1)),(1-PLE!$AA$28)*OFFSET(Import.PLQ,$A18-1,V$15-1,1,1))))</f>
        <v>0</v>
      </c>
      <c r="W18" s="183">
        <f ca="1">IF(W$13="",0,CHOOSE(Detalhamento.OpçãoServiços,OFFSET(Import.PLQ,$A18-1,W$15-1,1,1),IF($E18&lt;&gt;1,IF(ISNUMBER(INDEX(Import.PLE,Detalhamento!$E18,Detalhamento!W$15)),IF(INDEX(Import.PLE,Detalhamento!$E18,Detalhamento!W$15)&lt;=mediçao,OFFSET(Import.PLQ,$A18-1,W$15-1,1,1),0),0),PLE!$AA$28*OFFSET(Import.PLQ,$A18-1,W$15-1,1,1)),IF($E18&lt;&gt;1,IF(ISNUMBER(INDEX(Import.PLE,Detalhamento!$E18,Detalhamento!W$15)),IF(INDEX(Import.PLE,Detalhamento!$E18,Detalhamento!W$15)&lt;=mediçao,0,OFFSET(Import.PLQ,$A18-1,W$15-1,1,1)),OFFSET(Import.PLQ,$A18-1,W$15-1,1,1)),(1-PLE!$AA$28)*OFFSET(Import.PLQ,$A18-1,W$15-1,1,1))))</f>
        <v>0</v>
      </c>
      <c r="X18" s="183">
        <f ca="1">IF(X$13="",0,CHOOSE(Detalhamento.OpçãoServiços,OFFSET(Import.PLQ,$A18-1,X$15-1,1,1),IF($E18&lt;&gt;1,IF(ISNUMBER(INDEX(Import.PLE,Detalhamento!$E18,Detalhamento!X$15)),IF(INDEX(Import.PLE,Detalhamento!$E18,Detalhamento!X$15)&lt;=mediçao,OFFSET(Import.PLQ,$A18-1,X$15-1,1,1),0),0),PLE!$AA$28*OFFSET(Import.PLQ,$A18-1,X$15-1,1,1)),IF($E18&lt;&gt;1,IF(ISNUMBER(INDEX(Import.PLE,Detalhamento!$E18,Detalhamento!X$15)),IF(INDEX(Import.PLE,Detalhamento!$E18,Detalhamento!X$15)&lt;=mediçao,0,OFFSET(Import.PLQ,$A18-1,X$15-1,1,1)),OFFSET(Import.PLQ,$A18-1,X$15-1,1,1)),(1-PLE!$AA$28)*OFFSET(Import.PLQ,$A18-1,X$15-1,1,1))))</f>
        <v>0</v>
      </c>
      <c r="Y18" s="183">
        <f ca="1">IF(Y$13="",0,CHOOSE(Detalhamento.OpçãoServiços,OFFSET(Import.PLQ,$A18-1,Y$15-1,1,1),IF($E18&lt;&gt;1,IF(ISNUMBER(INDEX(Import.PLE,Detalhamento!$E18,Detalhamento!Y$15)),IF(INDEX(Import.PLE,Detalhamento!$E18,Detalhamento!Y$15)&lt;=mediçao,OFFSET(Import.PLQ,$A18-1,Y$15-1,1,1),0),0),PLE!$AA$28*OFFSET(Import.PLQ,$A18-1,Y$15-1,1,1)),IF($E18&lt;&gt;1,IF(ISNUMBER(INDEX(Import.PLE,Detalhamento!$E18,Detalhamento!Y$15)),IF(INDEX(Import.PLE,Detalhamento!$E18,Detalhamento!Y$15)&lt;=mediçao,0,OFFSET(Import.PLQ,$A18-1,Y$15-1,1,1)),OFFSET(Import.PLQ,$A18-1,Y$15-1,1,1)),(1-PLE!$AA$28)*OFFSET(Import.PLQ,$A18-1,Y$15-1,1,1))))</f>
        <v>0</v>
      </c>
      <c r="Z18" s="183">
        <f ca="1">IF(Z$13="",0,CHOOSE(Detalhamento.OpçãoServiços,OFFSET(Import.PLQ,$A18-1,Z$15-1,1,1),IF($E18&lt;&gt;1,IF(ISNUMBER(INDEX(Import.PLE,Detalhamento!$E18,Detalhamento!Z$15)),IF(INDEX(Import.PLE,Detalhamento!$E18,Detalhamento!Z$15)&lt;=mediçao,OFFSET(Import.PLQ,$A18-1,Z$15-1,1,1),0),0),PLE!$AA$28*OFFSET(Import.PLQ,$A18-1,Z$15-1,1,1)),IF($E18&lt;&gt;1,IF(ISNUMBER(INDEX(Import.PLE,Detalhamento!$E18,Detalhamento!Z$15)),IF(INDEX(Import.PLE,Detalhamento!$E18,Detalhamento!Z$15)&lt;=mediçao,0,OFFSET(Import.PLQ,$A18-1,Z$15-1,1,1)),OFFSET(Import.PLQ,$A18-1,Z$15-1,1,1)),(1-PLE!$AA$28)*OFFSET(Import.PLQ,$A18-1,Z$15-1,1,1))))</f>
        <v>0</v>
      </c>
      <c r="AA18" s="183">
        <f ca="1">IF(AA$13="",0,CHOOSE(Detalhamento.OpçãoServiços,OFFSET(Import.PLQ,$A18-1,AA$15-1,1,1),IF($E18&lt;&gt;1,IF(ISNUMBER(INDEX(Import.PLE,Detalhamento!$E18,Detalhamento!AA$15)),IF(INDEX(Import.PLE,Detalhamento!$E18,Detalhamento!AA$15)&lt;=mediçao,OFFSET(Import.PLQ,$A18-1,AA$15-1,1,1),0),0),PLE!$AA$28*OFFSET(Import.PLQ,$A18-1,AA$15-1,1,1)),IF($E18&lt;&gt;1,IF(ISNUMBER(INDEX(Import.PLE,Detalhamento!$E18,Detalhamento!AA$15)),IF(INDEX(Import.PLE,Detalhamento!$E18,Detalhamento!AA$15)&lt;=mediçao,0,OFFSET(Import.PLQ,$A18-1,AA$15-1,1,1)),OFFSET(Import.PLQ,$A18-1,AA$15-1,1,1)),(1-PLE!$AA$28)*OFFSET(Import.PLQ,$A18-1,AA$15-1,1,1))))</f>
        <v>0</v>
      </c>
      <c r="AB18" s="183">
        <f ca="1">IF(AB$13="",0,CHOOSE(Detalhamento.OpçãoServiços,OFFSET(Import.PLQ,$A18-1,AB$15-1,1,1),IF($E18&lt;&gt;1,IF(ISNUMBER(INDEX(Import.PLE,Detalhamento!$E18,Detalhamento!AB$15)),IF(INDEX(Import.PLE,Detalhamento!$E18,Detalhamento!AB$15)&lt;=mediçao,OFFSET(Import.PLQ,$A18-1,AB$15-1,1,1),0),0),PLE!$AA$28*OFFSET(Import.PLQ,$A18-1,AB$15-1,1,1)),IF($E18&lt;&gt;1,IF(ISNUMBER(INDEX(Import.PLE,Detalhamento!$E18,Detalhamento!AB$15)),IF(INDEX(Import.PLE,Detalhamento!$E18,Detalhamento!AB$15)&lt;=mediçao,0,OFFSET(Import.PLQ,$A18-1,AB$15-1,1,1)),OFFSET(Import.PLQ,$A18-1,AB$15-1,1,1)),(1-PLE!$AA$28)*OFFSET(Import.PLQ,$A18-1,AB$15-1,1,1))))</f>
        <v>0</v>
      </c>
      <c r="AC18" s="183">
        <f ca="1">IF(AC$13="",0,CHOOSE(Detalhamento.OpçãoServiços,OFFSET(Import.PLQ,$A18-1,AC$15-1,1,1),IF($E18&lt;&gt;1,IF(ISNUMBER(INDEX(Import.PLE,Detalhamento!$E18,Detalhamento!AC$15)),IF(INDEX(Import.PLE,Detalhamento!$E18,Detalhamento!AC$15)&lt;=mediçao,OFFSET(Import.PLQ,$A18-1,AC$15-1,1,1),0),0),PLE!$AA$28*OFFSET(Import.PLQ,$A18-1,AC$15-1,1,1)),IF($E18&lt;&gt;1,IF(ISNUMBER(INDEX(Import.PLE,Detalhamento!$E18,Detalhamento!AC$15)),IF(INDEX(Import.PLE,Detalhamento!$E18,Detalhamento!AC$15)&lt;=mediçao,0,OFFSET(Import.PLQ,$A18-1,AC$15-1,1,1)),OFFSET(Import.PLQ,$A18-1,AC$15-1,1,1)),(1-PLE!$AA$28)*OFFSET(Import.PLQ,$A18-1,AC$15-1,1,1))))</f>
        <v>0</v>
      </c>
      <c r="AD18" s="183">
        <f ca="1">IF(AD$13="",0,CHOOSE(Detalhamento.OpçãoServiços,OFFSET(Import.PLQ,$A18-1,AD$15-1,1,1),IF($E18&lt;&gt;1,IF(ISNUMBER(INDEX(Import.PLE,Detalhamento!$E18,Detalhamento!AD$15)),IF(INDEX(Import.PLE,Detalhamento!$E18,Detalhamento!AD$15)&lt;=mediçao,OFFSET(Import.PLQ,$A18-1,AD$15-1,1,1),0),0),PLE!$AA$28*OFFSET(Import.PLQ,$A18-1,AD$15-1,1,1)),IF($E18&lt;&gt;1,IF(ISNUMBER(INDEX(Import.PLE,Detalhamento!$E18,Detalhamento!AD$15)),IF(INDEX(Import.PLE,Detalhamento!$E18,Detalhamento!AD$15)&lt;=mediçao,0,OFFSET(Import.PLQ,$A18-1,AD$15-1,1,1)),OFFSET(Import.PLQ,$A18-1,AD$15-1,1,1)),(1-PLE!$AA$28)*OFFSET(Import.PLQ,$A18-1,AD$15-1,1,1))))</f>
        <v>0</v>
      </c>
      <c r="AE18" s="183">
        <f ca="1">IF(AE$13="",0,CHOOSE(Detalhamento.OpçãoServiços,OFFSET(Import.PLQ,$A18-1,AE$15-1,1,1),IF($E18&lt;&gt;1,IF(ISNUMBER(INDEX(Import.PLE,Detalhamento!$E18,Detalhamento!AE$15)),IF(INDEX(Import.PLE,Detalhamento!$E18,Detalhamento!AE$15)&lt;=mediçao,OFFSET(Import.PLQ,$A18-1,AE$15-1,1,1),0),0),PLE!$AA$28*OFFSET(Import.PLQ,$A18-1,AE$15-1,1,1)),IF($E18&lt;&gt;1,IF(ISNUMBER(INDEX(Import.PLE,Detalhamento!$E18,Detalhamento!AE$15)),IF(INDEX(Import.PLE,Detalhamento!$E18,Detalhamento!AE$15)&lt;=mediçao,0,OFFSET(Import.PLQ,$A18-1,AE$15-1,1,1)),OFFSET(Import.PLQ,$A18-1,AE$15-1,1,1)),(1-PLE!$AA$28)*OFFSET(Import.PLQ,$A18-1,AE$15-1,1,1))))</f>
        <v>0</v>
      </c>
      <c r="AF18" s="183">
        <f ca="1">IF(AF$13="",0,CHOOSE(Detalhamento.OpçãoServiços,OFFSET(Import.PLQ,$A18-1,AF$15-1,1,1),IF($E18&lt;&gt;1,IF(ISNUMBER(INDEX(Import.PLE,Detalhamento!$E18,Detalhamento!AF$15)),IF(INDEX(Import.PLE,Detalhamento!$E18,Detalhamento!AF$15)&lt;=mediçao,OFFSET(Import.PLQ,$A18-1,AF$15-1,1,1),0),0),PLE!$AA$28*OFFSET(Import.PLQ,$A18-1,AF$15-1,1,1)),IF($E18&lt;&gt;1,IF(ISNUMBER(INDEX(Import.PLE,Detalhamento!$E18,Detalhamento!AF$15)),IF(INDEX(Import.PLE,Detalhamento!$E18,Detalhamento!AF$15)&lt;=mediçao,0,OFFSET(Import.PLQ,$A18-1,AF$15-1,1,1)),OFFSET(Import.PLQ,$A18-1,AF$15-1,1,1)),(1-PLE!$AA$28)*OFFSET(Import.PLQ,$A18-1,AF$15-1,1,1))))</f>
        <v>0</v>
      </c>
      <c r="AG18" s="183">
        <f ca="1">IF(AG$13="",0,CHOOSE(Detalhamento.OpçãoServiços,OFFSET(Import.PLQ,$A18-1,AG$15-1,1,1),IF($E18&lt;&gt;1,IF(ISNUMBER(INDEX(Import.PLE,Detalhamento!$E18,Detalhamento!AG$15)),IF(INDEX(Import.PLE,Detalhamento!$E18,Detalhamento!AG$15)&lt;=mediçao,OFFSET(Import.PLQ,$A18-1,AG$15-1,1,1),0),0),PLE!$AA$28*OFFSET(Import.PLQ,$A18-1,AG$15-1,1,1)),IF($E18&lt;&gt;1,IF(ISNUMBER(INDEX(Import.PLE,Detalhamento!$E18,Detalhamento!AG$15)),IF(INDEX(Import.PLE,Detalhamento!$E18,Detalhamento!AG$15)&lt;=mediçao,0,OFFSET(Import.PLQ,$A18-1,AG$15-1,1,1)),OFFSET(Import.PLQ,$A18-1,AG$15-1,1,1)),(1-PLE!$AA$28)*OFFSET(Import.PLQ,$A18-1,AG$15-1,1,1))))</f>
        <v>0</v>
      </c>
      <c r="AH18" s="183">
        <f ca="1">IF(AH$13="",0,CHOOSE(Detalhamento.OpçãoServiços,OFFSET(Import.PLQ,$A18-1,AH$15-1,1,1),IF($E18&lt;&gt;1,IF(ISNUMBER(INDEX(Import.PLE,Detalhamento!$E18,Detalhamento!AH$15)),IF(INDEX(Import.PLE,Detalhamento!$E18,Detalhamento!AH$15)&lt;=mediçao,OFFSET(Import.PLQ,$A18-1,AH$15-1,1,1),0),0),PLE!$AA$28*OFFSET(Import.PLQ,$A18-1,AH$15-1,1,1)),IF($E18&lt;&gt;1,IF(ISNUMBER(INDEX(Import.PLE,Detalhamento!$E18,Detalhamento!AH$15)),IF(INDEX(Import.PLE,Detalhamento!$E18,Detalhamento!AH$15)&lt;=mediçao,0,OFFSET(Import.PLQ,$A18-1,AH$15-1,1,1)),OFFSET(Import.PLQ,$A18-1,AH$15-1,1,1)),(1-PLE!$AA$28)*OFFSET(Import.PLQ,$A18-1,AH$15-1,1,1))))</f>
        <v>0</v>
      </c>
      <c r="AI18" s="183">
        <f ca="1">IF(AI$13="",0,CHOOSE(Detalhamento.OpçãoServiços,OFFSET(Import.PLQ,$A18-1,AI$15-1,1,1),IF($E18&lt;&gt;1,IF(ISNUMBER(INDEX(Import.PLE,Detalhamento!$E18,Detalhamento!AI$15)),IF(INDEX(Import.PLE,Detalhamento!$E18,Detalhamento!AI$15)&lt;=mediçao,OFFSET(Import.PLQ,$A18-1,AI$15-1,1,1),0),0),PLE!$AA$28*OFFSET(Import.PLQ,$A18-1,AI$15-1,1,1)),IF($E18&lt;&gt;1,IF(ISNUMBER(INDEX(Import.PLE,Detalhamento!$E18,Detalhamento!AI$15)),IF(INDEX(Import.PLE,Detalhamento!$E18,Detalhamento!AI$15)&lt;=mediçao,0,OFFSET(Import.PLQ,$A18-1,AI$15-1,1,1)),OFFSET(Import.PLQ,$A18-1,AI$15-1,1,1)),(1-PLE!$AA$28)*OFFSET(Import.PLQ,$A18-1,AI$15-1,1,1))))</f>
        <v>0</v>
      </c>
      <c r="AJ18" s="183">
        <f ca="1">IF(AJ$13="",0,CHOOSE(Detalhamento.OpçãoServiços,OFFSET(Import.PLQ,$A18-1,AJ$15-1,1,1),IF($E18&lt;&gt;1,IF(ISNUMBER(INDEX(Import.PLE,Detalhamento!$E18,Detalhamento!AJ$15)),IF(INDEX(Import.PLE,Detalhamento!$E18,Detalhamento!AJ$15)&lt;=mediçao,OFFSET(Import.PLQ,$A18-1,AJ$15-1,1,1),0),0),PLE!$AA$28*OFFSET(Import.PLQ,$A18-1,AJ$15-1,1,1)),IF($E18&lt;&gt;1,IF(ISNUMBER(INDEX(Import.PLE,Detalhamento!$E18,Detalhamento!AJ$15)),IF(INDEX(Import.PLE,Detalhamento!$E18,Detalhamento!AJ$15)&lt;=mediçao,0,OFFSET(Import.PLQ,$A18-1,AJ$15-1,1,1)),OFFSET(Import.PLQ,$A18-1,AJ$15-1,1,1)),(1-PLE!$AA$28)*OFFSET(Import.PLQ,$A18-1,AJ$15-1,1,1))))</f>
        <v>0</v>
      </c>
      <c r="AK18" s="183">
        <f ca="1">IF(AK$13="",0,CHOOSE(Detalhamento.OpçãoServiços,OFFSET(Import.PLQ,$A18-1,AK$15-1,1,1),IF($E18&lt;&gt;1,IF(ISNUMBER(INDEX(Import.PLE,Detalhamento!$E18,Detalhamento!AK$15)),IF(INDEX(Import.PLE,Detalhamento!$E18,Detalhamento!AK$15)&lt;=mediçao,OFFSET(Import.PLQ,$A18-1,AK$15-1,1,1),0),0),PLE!$AA$28*OFFSET(Import.PLQ,$A18-1,AK$15-1,1,1)),IF($E18&lt;&gt;1,IF(ISNUMBER(INDEX(Import.PLE,Detalhamento!$E18,Detalhamento!AK$15)),IF(INDEX(Import.PLE,Detalhamento!$E18,Detalhamento!AK$15)&lt;=mediçao,0,OFFSET(Import.PLQ,$A18-1,AK$15-1,1,1)),OFFSET(Import.PLQ,$A18-1,AK$15-1,1,1)),(1-PLE!$AA$28)*OFFSET(Import.PLQ,$A18-1,AK$15-1,1,1))))</f>
        <v>0</v>
      </c>
      <c r="AL18" s="183">
        <f ca="1">IF(AL$13="",0,CHOOSE(Detalhamento.OpçãoServiços,OFFSET(Import.PLQ,$A18-1,AL$15-1,1,1),IF($E18&lt;&gt;1,IF(ISNUMBER(INDEX(Import.PLE,Detalhamento!$E18,Detalhamento!AL$15)),IF(INDEX(Import.PLE,Detalhamento!$E18,Detalhamento!AL$15)&lt;=mediçao,OFFSET(Import.PLQ,$A18-1,AL$15-1,1,1),0),0),PLE!$AA$28*OFFSET(Import.PLQ,$A18-1,AL$15-1,1,1)),IF($E18&lt;&gt;1,IF(ISNUMBER(INDEX(Import.PLE,Detalhamento!$E18,Detalhamento!AL$15)),IF(INDEX(Import.PLE,Detalhamento!$E18,Detalhamento!AL$15)&lt;=mediçao,0,OFFSET(Import.PLQ,$A18-1,AL$15-1,1,1)),OFFSET(Import.PLQ,$A18-1,AL$15-1,1,1)),(1-PLE!$AA$28)*OFFSET(Import.PLQ,$A18-1,AL$15-1,1,1))))</f>
        <v>0</v>
      </c>
      <c r="AM18" s="183">
        <f ca="1">IF(AM$13="",0,CHOOSE(Detalhamento.OpçãoServiços,OFFSET(Import.PLQ,$A18-1,AM$15-1,1,1),IF($E18&lt;&gt;1,IF(ISNUMBER(INDEX(Import.PLE,Detalhamento!$E18,Detalhamento!AM$15)),IF(INDEX(Import.PLE,Detalhamento!$E18,Detalhamento!AM$15)&lt;=mediçao,OFFSET(Import.PLQ,$A18-1,AM$15-1,1,1),0),0),PLE!$AA$28*OFFSET(Import.PLQ,$A18-1,AM$15-1,1,1)),IF($E18&lt;&gt;1,IF(ISNUMBER(INDEX(Import.PLE,Detalhamento!$E18,Detalhamento!AM$15)),IF(INDEX(Import.PLE,Detalhamento!$E18,Detalhamento!AM$15)&lt;=mediçao,0,OFFSET(Import.PLQ,$A18-1,AM$15-1,1,1)),OFFSET(Import.PLQ,$A18-1,AM$15-1,1,1)),(1-PLE!$AA$28)*OFFSET(Import.PLQ,$A18-1,AM$15-1,1,1))))</f>
        <v>0</v>
      </c>
      <c r="AN18" s="183">
        <f ca="1">IF(AN$13="",0,CHOOSE(Detalhamento.OpçãoServiços,OFFSET(Import.PLQ,$A18-1,AN$15-1,1,1),IF($E18&lt;&gt;1,IF(ISNUMBER(INDEX(Import.PLE,Detalhamento!$E18,Detalhamento!AN$15)),IF(INDEX(Import.PLE,Detalhamento!$E18,Detalhamento!AN$15)&lt;=mediçao,OFFSET(Import.PLQ,$A18-1,AN$15-1,1,1),0),0),PLE!$AA$28*OFFSET(Import.PLQ,$A18-1,AN$15-1,1,1)),IF($E18&lt;&gt;1,IF(ISNUMBER(INDEX(Import.PLE,Detalhamento!$E18,Detalhamento!AN$15)),IF(INDEX(Import.PLE,Detalhamento!$E18,Detalhamento!AN$15)&lt;=mediçao,0,OFFSET(Import.PLQ,$A18-1,AN$15-1,1,1)),OFFSET(Import.PLQ,$A18-1,AN$15-1,1,1)),(1-PLE!$AA$28)*OFFSET(Import.PLQ,$A18-1,AN$15-1,1,1))))</f>
        <v>0</v>
      </c>
      <c r="AO18" s="183">
        <f ca="1">IF(AO$13="",0,CHOOSE(Detalhamento.OpçãoServiços,OFFSET(Import.PLQ,$A18-1,AO$15-1,1,1),IF($E18&lt;&gt;1,IF(ISNUMBER(INDEX(Import.PLE,Detalhamento!$E18,Detalhamento!AO$15)),IF(INDEX(Import.PLE,Detalhamento!$E18,Detalhamento!AO$15)&lt;=mediçao,OFFSET(Import.PLQ,$A18-1,AO$15-1,1,1),0),0),PLE!$AA$28*OFFSET(Import.PLQ,$A18-1,AO$15-1,1,1)),IF($E18&lt;&gt;1,IF(ISNUMBER(INDEX(Import.PLE,Detalhamento!$E18,Detalhamento!AO$15)),IF(INDEX(Import.PLE,Detalhamento!$E18,Detalhamento!AO$15)&lt;=mediçao,0,OFFSET(Import.PLQ,$A18-1,AO$15-1,1,1)),OFFSET(Import.PLQ,$A18-1,AO$15-1,1,1)),(1-PLE!$AA$28)*OFFSET(Import.PLQ,$A18-1,AO$15-1,1,1))))</f>
        <v>0</v>
      </c>
      <c r="AP18" s="183">
        <f ca="1">IF(AP$13="",0,CHOOSE(Detalhamento.OpçãoServiços,OFFSET(Import.PLQ,$A18-1,AP$15-1,1,1),IF($E18&lt;&gt;1,IF(ISNUMBER(INDEX(Import.PLE,Detalhamento!$E18,Detalhamento!AP$15)),IF(INDEX(Import.PLE,Detalhamento!$E18,Detalhamento!AP$15)&lt;=mediçao,OFFSET(Import.PLQ,$A18-1,AP$15-1,1,1),0),0),PLE!$AA$28*OFFSET(Import.PLQ,$A18-1,AP$15-1,1,1)),IF($E18&lt;&gt;1,IF(ISNUMBER(INDEX(Import.PLE,Detalhamento!$E18,Detalhamento!AP$15)),IF(INDEX(Import.PLE,Detalhamento!$E18,Detalhamento!AP$15)&lt;=mediçao,0,OFFSET(Import.PLQ,$A18-1,AP$15-1,1,1)),OFFSET(Import.PLQ,$A18-1,AP$15-1,1,1)),(1-PLE!$AA$28)*OFFSET(Import.PLQ,$A18-1,AP$15-1,1,1))))</f>
        <v>0</v>
      </c>
      <c r="AQ18" s="183">
        <f ca="1">IF(AQ$13="",0,CHOOSE(Detalhamento.OpçãoServiços,OFFSET(Import.PLQ,$A18-1,AQ$15-1,1,1),IF($E18&lt;&gt;1,IF(ISNUMBER(INDEX(Import.PLE,Detalhamento!$E18,Detalhamento!AQ$15)),IF(INDEX(Import.PLE,Detalhamento!$E18,Detalhamento!AQ$15)&lt;=mediçao,OFFSET(Import.PLQ,$A18-1,AQ$15-1,1,1),0),0),PLE!$AA$28*OFFSET(Import.PLQ,$A18-1,AQ$15-1,1,1)),IF($E18&lt;&gt;1,IF(ISNUMBER(INDEX(Import.PLE,Detalhamento!$E18,Detalhamento!AQ$15)),IF(INDEX(Import.PLE,Detalhamento!$E18,Detalhamento!AQ$15)&lt;=mediçao,0,OFFSET(Import.PLQ,$A18-1,AQ$15-1,1,1)),OFFSET(Import.PLQ,$A18-1,AQ$15-1,1,1)),(1-PLE!$AA$28)*OFFSET(Import.PLQ,$A18-1,AQ$15-1,1,1))))</f>
        <v>0</v>
      </c>
      <c r="AR18" s="183">
        <f ca="1">IF(AR$13="",0,CHOOSE(Detalhamento.OpçãoServiços,OFFSET(Import.PLQ,$A18-1,AR$15-1,1,1),IF($E18&lt;&gt;1,IF(ISNUMBER(INDEX(Import.PLE,Detalhamento!$E18,Detalhamento!AR$15)),IF(INDEX(Import.PLE,Detalhamento!$E18,Detalhamento!AR$15)&lt;=mediçao,OFFSET(Import.PLQ,$A18-1,AR$15-1,1,1),0),0),PLE!$AA$28*OFFSET(Import.PLQ,$A18-1,AR$15-1,1,1)),IF($E18&lt;&gt;1,IF(ISNUMBER(INDEX(Import.PLE,Detalhamento!$E18,Detalhamento!AR$15)),IF(INDEX(Import.PLE,Detalhamento!$E18,Detalhamento!AR$15)&lt;=mediçao,0,OFFSET(Import.PLQ,$A18-1,AR$15-1,1,1)),OFFSET(Import.PLQ,$A18-1,AR$15-1,1,1)),(1-PLE!$AA$28)*OFFSET(Import.PLQ,$A18-1,AR$15-1,1,1))))</f>
        <v>0</v>
      </c>
      <c r="AS18" s="183">
        <f ca="1">IF(AS$13="",0,CHOOSE(Detalhamento.OpçãoServiços,OFFSET(Import.PLQ,$A18-1,AS$15-1,1,1),IF($E18&lt;&gt;1,IF(ISNUMBER(INDEX(Import.PLE,Detalhamento!$E18,Detalhamento!AS$15)),IF(INDEX(Import.PLE,Detalhamento!$E18,Detalhamento!AS$15)&lt;=mediçao,OFFSET(Import.PLQ,$A18-1,AS$15-1,1,1),0),0),PLE!$AA$28*OFFSET(Import.PLQ,$A18-1,AS$15-1,1,1)),IF($E18&lt;&gt;1,IF(ISNUMBER(INDEX(Import.PLE,Detalhamento!$E18,Detalhamento!AS$15)),IF(INDEX(Import.PLE,Detalhamento!$E18,Detalhamento!AS$15)&lt;=mediçao,0,OFFSET(Import.PLQ,$A18-1,AS$15-1,1,1)),OFFSET(Import.PLQ,$A18-1,AS$15-1,1,1)),(1-PLE!$AA$28)*OFFSET(Import.PLQ,$A18-1,AS$15-1,1,1))))</f>
        <v>0</v>
      </c>
      <c r="AT18" s="183">
        <f ca="1">IF(AT$13="",0,CHOOSE(Detalhamento.OpçãoServiços,OFFSET(Import.PLQ,$A18-1,AT$15-1,1,1),IF($E18&lt;&gt;1,IF(ISNUMBER(INDEX(Import.PLE,Detalhamento!$E18,Detalhamento!AT$15)),IF(INDEX(Import.PLE,Detalhamento!$E18,Detalhamento!AT$15)&lt;=mediçao,OFFSET(Import.PLQ,$A18-1,AT$15-1,1,1),0),0),PLE!$AA$28*OFFSET(Import.PLQ,$A18-1,AT$15-1,1,1)),IF($E18&lt;&gt;1,IF(ISNUMBER(INDEX(Import.PLE,Detalhamento!$E18,Detalhamento!AT$15)),IF(INDEX(Import.PLE,Detalhamento!$E18,Detalhamento!AT$15)&lt;=mediçao,0,OFFSET(Import.PLQ,$A18-1,AT$15-1,1,1)),OFFSET(Import.PLQ,$A18-1,AT$15-1,1,1)),(1-PLE!$AA$28)*OFFSET(Import.PLQ,$A18-1,AT$15-1,1,1))))</f>
        <v>0</v>
      </c>
      <c r="AU18" s="183">
        <f ca="1">IF(AU$13="",0,CHOOSE(Detalhamento.OpçãoServiços,OFFSET(Import.PLQ,$A18-1,AU$15-1,1,1),IF($E18&lt;&gt;1,IF(ISNUMBER(INDEX(Import.PLE,Detalhamento!$E18,Detalhamento!AU$15)),IF(INDEX(Import.PLE,Detalhamento!$E18,Detalhamento!AU$15)&lt;=mediçao,OFFSET(Import.PLQ,$A18-1,AU$15-1,1,1),0),0),PLE!$AA$28*OFFSET(Import.PLQ,$A18-1,AU$15-1,1,1)),IF($E18&lt;&gt;1,IF(ISNUMBER(INDEX(Import.PLE,Detalhamento!$E18,Detalhamento!AU$15)),IF(INDEX(Import.PLE,Detalhamento!$E18,Detalhamento!AU$15)&lt;=mediçao,0,OFFSET(Import.PLQ,$A18-1,AU$15-1,1,1)),OFFSET(Import.PLQ,$A18-1,AU$15-1,1,1)),(1-PLE!$AA$28)*OFFSET(Import.PLQ,$A18-1,AU$15-1,1,1))))</f>
        <v>0</v>
      </c>
      <c r="AV18" s="183">
        <f ca="1">IF(AV$13="",0,CHOOSE(Detalhamento.OpçãoServiços,OFFSET(Import.PLQ,$A18-1,AV$15-1,1,1),IF($E18&lt;&gt;1,IF(ISNUMBER(INDEX(Import.PLE,Detalhamento!$E18,Detalhamento!AV$15)),IF(INDEX(Import.PLE,Detalhamento!$E18,Detalhamento!AV$15)&lt;=mediçao,OFFSET(Import.PLQ,$A18-1,AV$15-1,1,1),0),0),PLE!$AA$28*OFFSET(Import.PLQ,$A18-1,AV$15-1,1,1)),IF($E18&lt;&gt;1,IF(ISNUMBER(INDEX(Import.PLE,Detalhamento!$E18,Detalhamento!AV$15)),IF(INDEX(Import.PLE,Detalhamento!$E18,Detalhamento!AV$15)&lt;=mediçao,0,OFFSET(Import.PLQ,$A18-1,AV$15-1,1,1)),OFFSET(Import.PLQ,$A18-1,AV$15-1,1,1)),(1-PLE!$AA$28)*OFFSET(Import.PLQ,$A18-1,AV$15-1,1,1))))</f>
        <v>0</v>
      </c>
      <c r="AW18" s="183">
        <f ca="1">IF(AW$13="",0,CHOOSE(Detalhamento.OpçãoServiços,OFFSET(Import.PLQ,$A18-1,AW$15-1,1,1),IF($E18&lt;&gt;1,IF(ISNUMBER(INDEX(Import.PLE,Detalhamento!$E18,Detalhamento!AW$15)),IF(INDEX(Import.PLE,Detalhamento!$E18,Detalhamento!AW$15)&lt;=mediçao,OFFSET(Import.PLQ,$A18-1,AW$15-1,1,1),0),0),PLE!$AA$28*OFFSET(Import.PLQ,$A18-1,AW$15-1,1,1)),IF($E18&lt;&gt;1,IF(ISNUMBER(INDEX(Import.PLE,Detalhamento!$E18,Detalhamento!AW$15)),IF(INDEX(Import.PLE,Detalhamento!$E18,Detalhamento!AW$15)&lt;=mediçao,0,OFFSET(Import.PLQ,$A18-1,AW$15-1,1,1)),OFFSET(Import.PLQ,$A18-1,AW$15-1,1,1)),(1-PLE!$AA$28)*OFFSET(Import.PLQ,$A18-1,AW$15-1,1,1))))</f>
        <v>0</v>
      </c>
      <c r="AX18" s="183">
        <f ca="1">IF(AX$13="",0,CHOOSE(Detalhamento.OpçãoServiços,OFFSET(Import.PLQ,$A18-1,AX$15-1,1,1),IF($E18&lt;&gt;1,IF(ISNUMBER(INDEX(Import.PLE,Detalhamento!$E18,Detalhamento!AX$15)),IF(INDEX(Import.PLE,Detalhamento!$E18,Detalhamento!AX$15)&lt;=mediçao,OFFSET(Import.PLQ,$A18-1,AX$15-1,1,1),0),0),PLE!$AA$28*OFFSET(Import.PLQ,$A18-1,AX$15-1,1,1)),IF($E18&lt;&gt;1,IF(ISNUMBER(INDEX(Import.PLE,Detalhamento!$E18,Detalhamento!AX$15)),IF(INDEX(Import.PLE,Detalhamento!$E18,Detalhamento!AX$15)&lt;=mediçao,0,OFFSET(Import.PLQ,$A18-1,AX$15-1,1,1)),OFFSET(Import.PLQ,$A18-1,AX$15-1,1,1)),(1-PLE!$AA$28)*OFFSET(Import.PLQ,$A18-1,AX$15-1,1,1))))</f>
        <v>0</v>
      </c>
      <c r="AY18" s="183">
        <f ca="1">IF(AY$13="",0,CHOOSE(Detalhamento.OpçãoServiços,OFFSET(Import.PLQ,$A18-1,AY$15-1,1,1),IF($E18&lt;&gt;1,IF(ISNUMBER(INDEX(Import.PLE,Detalhamento!$E18,Detalhamento!AY$15)),IF(INDEX(Import.PLE,Detalhamento!$E18,Detalhamento!AY$15)&lt;=mediçao,OFFSET(Import.PLQ,$A18-1,AY$15-1,1,1),0),0),PLE!$AA$28*OFFSET(Import.PLQ,$A18-1,AY$15-1,1,1)),IF($E18&lt;&gt;1,IF(ISNUMBER(INDEX(Import.PLE,Detalhamento!$E18,Detalhamento!AY$15)),IF(INDEX(Import.PLE,Detalhamento!$E18,Detalhamento!AY$15)&lt;=mediçao,0,OFFSET(Import.PLQ,$A18-1,AY$15-1,1,1)),OFFSET(Import.PLQ,$A18-1,AY$15-1,1,1)),(1-PLE!$AA$28)*OFFSET(Import.PLQ,$A18-1,AY$15-1,1,1))))</f>
        <v>0</v>
      </c>
      <c r="AZ18" s="183">
        <f ca="1">IF(AZ$13="",0,CHOOSE(Detalhamento.OpçãoServiços,OFFSET(Import.PLQ,$A18-1,AZ$15-1,1,1),IF($E18&lt;&gt;1,IF(ISNUMBER(INDEX(Import.PLE,Detalhamento!$E18,Detalhamento!AZ$15)),IF(INDEX(Import.PLE,Detalhamento!$E18,Detalhamento!AZ$15)&lt;=mediçao,OFFSET(Import.PLQ,$A18-1,AZ$15-1,1,1),0),0),PLE!$AA$28*OFFSET(Import.PLQ,$A18-1,AZ$15-1,1,1)),IF($E18&lt;&gt;1,IF(ISNUMBER(INDEX(Import.PLE,Detalhamento!$E18,Detalhamento!AZ$15)),IF(INDEX(Import.PLE,Detalhamento!$E18,Detalhamento!AZ$15)&lt;=mediçao,0,OFFSET(Import.PLQ,$A18-1,AZ$15-1,1,1)),OFFSET(Import.PLQ,$A18-1,AZ$15-1,1,1)),(1-PLE!$AA$28)*OFFSET(Import.PLQ,$A18-1,AZ$15-1,1,1))))</f>
        <v>0</v>
      </c>
      <c r="BA18" s="183">
        <f ca="1">IF(BA$13="",0,CHOOSE(Detalhamento.OpçãoServiços,OFFSET(Import.PLQ,$A18-1,BA$15-1,1,1),IF($E18&lt;&gt;1,IF(ISNUMBER(INDEX(Import.PLE,Detalhamento!$E18,Detalhamento!BA$15)),IF(INDEX(Import.PLE,Detalhamento!$E18,Detalhamento!BA$15)&lt;=mediçao,OFFSET(Import.PLQ,$A18-1,BA$15-1,1,1),0),0),PLE!$AA$28*OFFSET(Import.PLQ,$A18-1,BA$15-1,1,1)),IF($E18&lt;&gt;1,IF(ISNUMBER(INDEX(Import.PLE,Detalhamento!$E18,Detalhamento!BA$15)),IF(INDEX(Import.PLE,Detalhamento!$E18,Detalhamento!BA$15)&lt;=mediçao,0,OFFSET(Import.PLQ,$A18-1,BA$15-1,1,1)),OFFSET(Import.PLQ,$A18-1,BA$15-1,1,1)),(1-PLE!$AA$28)*OFFSET(Import.PLQ,$A18-1,BA$15-1,1,1))))</f>
        <v>0</v>
      </c>
      <c r="BB18" s="183">
        <f ca="1">IF(BB$13="",0,CHOOSE(Detalhamento.OpçãoServiços,OFFSET(Import.PLQ,$A18-1,BB$15-1,1,1),IF($E18&lt;&gt;1,IF(ISNUMBER(INDEX(Import.PLE,Detalhamento!$E18,Detalhamento!BB$15)),IF(INDEX(Import.PLE,Detalhamento!$E18,Detalhamento!BB$15)&lt;=mediçao,OFFSET(Import.PLQ,$A18-1,BB$15-1,1,1),0),0),PLE!$AA$28*OFFSET(Import.PLQ,$A18-1,BB$15-1,1,1)),IF($E18&lt;&gt;1,IF(ISNUMBER(INDEX(Import.PLE,Detalhamento!$E18,Detalhamento!BB$15)),IF(INDEX(Import.PLE,Detalhamento!$E18,Detalhamento!BB$15)&lt;=mediçao,0,OFFSET(Import.PLQ,$A18-1,BB$15-1,1,1)),OFFSET(Import.PLQ,$A18-1,BB$15-1,1,1)),(1-PLE!$AA$28)*OFFSET(Import.PLQ,$A18-1,BB$15-1,1,1))))</f>
        <v>0</v>
      </c>
      <c r="BC18" s="183">
        <f ca="1">IF(BC$13="",0,CHOOSE(Detalhamento.OpçãoServiços,OFFSET(Import.PLQ,$A18-1,BC$15-1,1,1),IF($E18&lt;&gt;1,IF(ISNUMBER(INDEX(Import.PLE,Detalhamento!$E18,Detalhamento!BC$15)),IF(INDEX(Import.PLE,Detalhamento!$E18,Detalhamento!BC$15)&lt;=mediçao,OFFSET(Import.PLQ,$A18-1,BC$15-1,1,1),0),0),PLE!$AA$28*OFFSET(Import.PLQ,$A18-1,BC$15-1,1,1)),IF($E18&lt;&gt;1,IF(ISNUMBER(INDEX(Import.PLE,Detalhamento!$E18,Detalhamento!BC$15)),IF(INDEX(Import.PLE,Detalhamento!$E18,Detalhamento!BC$15)&lt;=mediçao,0,OFFSET(Import.PLQ,$A18-1,BC$15-1,1,1)),OFFSET(Import.PLQ,$A18-1,BC$15-1,1,1)),(1-PLE!$AA$28)*OFFSET(Import.PLQ,$A18-1,BC$15-1,1,1))))</f>
        <v>0</v>
      </c>
      <c r="BD18" s="183">
        <f ca="1">IF(BD$13="",0,CHOOSE(Detalhamento.OpçãoServiços,OFFSET(Import.PLQ,$A18-1,BD$15-1,1,1),IF($E18&lt;&gt;1,IF(ISNUMBER(INDEX(Import.PLE,Detalhamento!$E18,Detalhamento!BD$15)),IF(INDEX(Import.PLE,Detalhamento!$E18,Detalhamento!BD$15)&lt;=mediçao,OFFSET(Import.PLQ,$A18-1,BD$15-1,1,1),0),0),PLE!$AA$28*OFFSET(Import.PLQ,$A18-1,BD$15-1,1,1)),IF($E18&lt;&gt;1,IF(ISNUMBER(INDEX(Import.PLE,Detalhamento!$E18,Detalhamento!BD$15)),IF(INDEX(Import.PLE,Detalhamento!$E18,Detalhamento!BD$15)&lt;=mediçao,0,OFFSET(Import.PLQ,$A18-1,BD$15-1,1,1)),OFFSET(Import.PLQ,$A18-1,BD$15-1,1,1)),(1-PLE!$AA$28)*OFFSET(Import.PLQ,$A18-1,BD$15-1,1,1))))</f>
        <v>0</v>
      </c>
      <c r="BE18" s="183">
        <f ca="1">IF(BE$13="",0,CHOOSE(Detalhamento.OpçãoServiços,OFFSET(Import.PLQ,$A18-1,BE$15-1,1,1),IF($E18&lt;&gt;1,IF(ISNUMBER(INDEX(Import.PLE,Detalhamento!$E18,Detalhamento!BE$15)),IF(INDEX(Import.PLE,Detalhamento!$E18,Detalhamento!BE$15)&lt;=mediçao,OFFSET(Import.PLQ,$A18-1,BE$15-1,1,1),0),0),PLE!$AA$28*OFFSET(Import.PLQ,$A18-1,BE$15-1,1,1)),IF($E18&lt;&gt;1,IF(ISNUMBER(INDEX(Import.PLE,Detalhamento!$E18,Detalhamento!BE$15)),IF(INDEX(Import.PLE,Detalhamento!$E18,Detalhamento!BE$15)&lt;=mediçao,0,OFFSET(Import.PLQ,$A18-1,BE$15-1,1,1)),OFFSET(Import.PLQ,$A18-1,BE$15-1,1,1)),(1-PLE!$AA$28)*OFFSET(Import.PLQ,$A18-1,BE$15-1,1,1))))</f>
        <v>0</v>
      </c>
      <c r="BF18" s="183">
        <f ca="1">IF(BF$13="",0,CHOOSE(Detalhamento.OpçãoServiços,OFFSET(Import.PLQ,$A18-1,BF$15-1,1,1),IF($E18&lt;&gt;1,IF(ISNUMBER(INDEX(Import.PLE,Detalhamento!$E18,Detalhamento!BF$15)),IF(INDEX(Import.PLE,Detalhamento!$E18,Detalhamento!BF$15)&lt;=mediçao,OFFSET(Import.PLQ,$A18-1,BF$15-1,1,1),0),0),PLE!$AA$28*OFFSET(Import.PLQ,$A18-1,BF$15-1,1,1)),IF($E18&lt;&gt;1,IF(ISNUMBER(INDEX(Import.PLE,Detalhamento!$E18,Detalhamento!BF$15)),IF(INDEX(Import.PLE,Detalhamento!$E18,Detalhamento!BF$15)&lt;=mediçao,0,OFFSET(Import.PLQ,$A18-1,BF$15-1,1,1)),OFFSET(Import.PLQ,$A18-1,BF$15-1,1,1)),(1-PLE!$AA$28)*OFFSET(Import.PLQ,$A18-1,BF$15-1,1,1))))</f>
        <v>0</v>
      </c>
      <c r="BG18" s="183">
        <f ca="1">IF(BG$13="",0,CHOOSE(Detalhamento.OpçãoServiços,OFFSET(Import.PLQ,$A18-1,BG$15-1,1,1),IF($E18&lt;&gt;1,IF(ISNUMBER(INDEX(Import.PLE,Detalhamento!$E18,Detalhamento!BG$15)),IF(INDEX(Import.PLE,Detalhamento!$E18,Detalhamento!BG$15)&lt;=mediçao,OFFSET(Import.PLQ,$A18-1,BG$15-1,1,1),0),0),PLE!$AA$28*OFFSET(Import.PLQ,$A18-1,BG$15-1,1,1)),IF($E18&lt;&gt;1,IF(ISNUMBER(INDEX(Import.PLE,Detalhamento!$E18,Detalhamento!BG$15)),IF(INDEX(Import.PLE,Detalhamento!$E18,Detalhamento!BG$15)&lt;=mediçao,0,OFFSET(Import.PLQ,$A18-1,BG$15-1,1,1)),OFFSET(Import.PLQ,$A18-1,BG$15-1,1,1)),(1-PLE!$AA$28)*OFFSET(Import.PLQ,$A18-1,BG$15-1,1,1))))</f>
        <v>0</v>
      </c>
      <c r="BH18" s="183">
        <f ca="1">IF(BH$13="",0,CHOOSE(Detalhamento.OpçãoServiços,OFFSET(Import.PLQ,$A18-1,BH$15-1,1,1),IF($E18&lt;&gt;1,IF(ISNUMBER(INDEX(Import.PLE,Detalhamento!$E18,Detalhamento!BH$15)),IF(INDEX(Import.PLE,Detalhamento!$E18,Detalhamento!BH$15)&lt;=mediçao,OFFSET(Import.PLQ,$A18-1,BH$15-1,1,1),0),0),PLE!$AA$28*OFFSET(Import.PLQ,$A18-1,BH$15-1,1,1)),IF($E18&lt;&gt;1,IF(ISNUMBER(INDEX(Import.PLE,Detalhamento!$E18,Detalhamento!BH$15)),IF(INDEX(Import.PLE,Detalhamento!$E18,Detalhamento!BH$15)&lt;=mediçao,0,OFFSET(Import.PLQ,$A18-1,BH$15-1,1,1)),OFFSET(Import.PLQ,$A18-1,BH$15-1,1,1)),(1-PLE!$AA$28)*OFFSET(Import.PLQ,$A18-1,BH$15-1,1,1))))</f>
        <v>0</v>
      </c>
      <c r="BI18" s="183">
        <f ca="1">IF(BI$13="",0,CHOOSE(Detalhamento.OpçãoServiços,OFFSET(Import.PLQ,$A18-1,BI$15-1,1,1),IF($E18&lt;&gt;1,IF(ISNUMBER(INDEX(Import.PLE,Detalhamento!$E18,Detalhamento!BI$15)),IF(INDEX(Import.PLE,Detalhamento!$E18,Detalhamento!BI$15)&lt;=mediçao,OFFSET(Import.PLQ,$A18-1,BI$15-1,1,1),0),0),PLE!$AA$28*OFFSET(Import.PLQ,$A18-1,BI$15-1,1,1)),IF($E18&lt;&gt;1,IF(ISNUMBER(INDEX(Import.PLE,Detalhamento!$E18,Detalhamento!BI$15)),IF(INDEX(Import.PLE,Detalhamento!$E18,Detalhamento!BI$15)&lt;=mediçao,0,OFFSET(Import.PLQ,$A18-1,BI$15-1,1,1)),OFFSET(Import.PLQ,$A18-1,BI$15-1,1,1)),(1-PLE!$AA$28)*OFFSET(Import.PLQ,$A18-1,BI$15-1,1,1))))</f>
        <v>0</v>
      </c>
    </row>
    <row r="19" spans="1:61" x14ac:dyDescent="0.2">
      <c r="A19" s="196">
        <v>45</v>
      </c>
      <c r="B19" s="28" t="str">
        <f t="shared" ref="B19:B50" ca="1" si="8">OFFSET(LIorçamento,$A19-1,B$16,1,1)</f>
        <v>Evento</v>
      </c>
      <c r="E19" s="193">
        <f t="shared" ref="E19:E50" ca="1" si="9">OFFSET(LIorçamento,$A19-1,E$16,1,1)</f>
        <v>1</v>
      </c>
      <c r="F19" s="194">
        <f t="shared" ref="F19:F50" ca="1" si="10">CHOOSE($B$8,IF(OR(Nível="Serviço",Nível="Evento"),E19*10^4+IF(Nível&lt;&gt;"Evento",A19,0),0),IF(Nível&lt;&gt;"Evento",A19,0))</f>
        <v>10000</v>
      </c>
      <c r="G19" s="194" t="str">
        <f t="shared" ref="G19:H38" ca="1" si="11">OFFSET(LIorçamento,$A19-1,G$16,1,1)</f>
        <v>Evento</v>
      </c>
      <c r="H19" s="222" t="str">
        <f t="shared" ca="1" si="11"/>
        <v>Administração Local</v>
      </c>
      <c r="I19" s="48" t="str">
        <f t="shared" ref="I19:I50" ca="1" si="12">IF(OR(Nível="Serviço",Nível="evento"),OFFSET(LIorçamento,$A19-1,I$16,1,1),"")</f>
        <v>R$</v>
      </c>
      <c r="J19" s="183">
        <f t="shared" ref="J19:J50" ca="1" si="13">IF(OR(Nível="Serviço",Nível="evento"),SUM(L19:BI19),"")</f>
        <v>10150.9</v>
      </c>
      <c r="K19" s="83"/>
      <c r="L19" s="183">
        <f ca="1">IF(L$13="",0,CHOOSE(Detalhamento.OpçãoServiços,OFFSET(Import.PLQ,$A19-1,L$15-1,1,1),IF($E19&lt;&gt;1,IF(ISNUMBER(INDEX(Import.PLE,Detalhamento!$E19,Detalhamento!L$15)),IF(INDEX(Import.PLE,Detalhamento!$E19,Detalhamento!L$15)&lt;=mediçao,OFFSET(Import.PLQ,$A19-1,L$15-1,1,1),0),0),PLE!$AA$28*OFFSET(Import.PLQ,$A19-1,L$15-1,1,1)),IF($E19&lt;&gt;1,IF(ISNUMBER(INDEX(Import.PLE,Detalhamento!$E19,Detalhamento!L$15)),IF(INDEX(Import.PLE,Detalhamento!$E19,Detalhamento!L$15)&lt;=mediçao,0,OFFSET(Import.PLQ,$A19-1,L$15-1,1,1)),OFFSET(Import.PLQ,$A19-1,L$15-1,1,1)),(1-PLE!$AA$28)*OFFSET(Import.PLQ,$A19-1,L$15-1,1,1))))</f>
        <v>10150.9</v>
      </c>
      <c r="M19" s="183">
        <f ca="1">IF(M$13="",0,CHOOSE(Detalhamento.OpçãoServiços,OFFSET(Import.PLQ,$A19-1,M$15-1,1,1),IF($E19&lt;&gt;1,IF(ISNUMBER(INDEX(Import.PLE,Detalhamento!$E19,Detalhamento!M$15)),IF(INDEX(Import.PLE,Detalhamento!$E19,Detalhamento!M$15)&lt;=mediçao,OFFSET(Import.PLQ,$A19-1,M$15-1,1,1),0),0),PLE!$AA$28*OFFSET(Import.PLQ,$A19-1,M$15-1,1,1)),IF($E19&lt;&gt;1,IF(ISNUMBER(INDEX(Import.PLE,Detalhamento!$E19,Detalhamento!M$15)),IF(INDEX(Import.PLE,Detalhamento!$E19,Detalhamento!M$15)&lt;=mediçao,0,OFFSET(Import.PLQ,$A19-1,M$15-1,1,1)),OFFSET(Import.PLQ,$A19-1,M$15-1,1,1)),(1-PLE!$AA$28)*OFFSET(Import.PLQ,$A19-1,M$15-1,1,1))))</f>
        <v>0</v>
      </c>
      <c r="N19" s="183">
        <f ca="1">IF(N$13="",0,CHOOSE(Detalhamento.OpçãoServiços,OFFSET(Import.PLQ,$A19-1,N$15-1,1,1),IF($E19&lt;&gt;1,IF(ISNUMBER(INDEX(Import.PLE,Detalhamento!$E19,Detalhamento!N$15)),IF(INDEX(Import.PLE,Detalhamento!$E19,Detalhamento!N$15)&lt;=mediçao,OFFSET(Import.PLQ,$A19-1,N$15-1,1,1),0),0),PLE!$AA$28*OFFSET(Import.PLQ,$A19-1,N$15-1,1,1)),IF($E19&lt;&gt;1,IF(ISNUMBER(INDEX(Import.PLE,Detalhamento!$E19,Detalhamento!N$15)),IF(INDEX(Import.PLE,Detalhamento!$E19,Detalhamento!N$15)&lt;=mediçao,0,OFFSET(Import.PLQ,$A19-1,N$15-1,1,1)),OFFSET(Import.PLQ,$A19-1,N$15-1,1,1)),(1-PLE!$AA$28)*OFFSET(Import.PLQ,$A19-1,N$15-1,1,1))))</f>
        <v>0</v>
      </c>
      <c r="O19" s="183">
        <f ca="1">IF(O$13="",0,CHOOSE(Detalhamento.OpçãoServiços,OFFSET(Import.PLQ,$A19-1,O$15-1,1,1),IF($E19&lt;&gt;1,IF(ISNUMBER(INDEX(Import.PLE,Detalhamento!$E19,Detalhamento!O$15)),IF(INDEX(Import.PLE,Detalhamento!$E19,Detalhamento!O$15)&lt;=mediçao,OFFSET(Import.PLQ,$A19-1,O$15-1,1,1),0),0),PLE!$AA$28*OFFSET(Import.PLQ,$A19-1,O$15-1,1,1)),IF($E19&lt;&gt;1,IF(ISNUMBER(INDEX(Import.PLE,Detalhamento!$E19,Detalhamento!O$15)),IF(INDEX(Import.PLE,Detalhamento!$E19,Detalhamento!O$15)&lt;=mediçao,0,OFFSET(Import.PLQ,$A19-1,O$15-1,1,1)),OFFSET(Import.PLQ,$A19-1,O$15-1,1,1)),(1-PLE!$AA$28)*OFFSET(Import.PLQ,$A19-1,O$15-1,1,1))))</f>
        <v>0</v>
      </c>
      <c r="P19" s="183">
        <f ca="1">IF(P$13="",0,CHOOSE(Detalhamento.OpçãoServiços,OFFSET(Import.PLQ,$A19-1,P$15-1,1,1),IF($E19&lt;&gt;1,IF(ISNUMBER(INDEX(Import.PLE,Detalhamento!$E19,Detalhamento!P$15)),IF(INDEX(Import.PLE,Detalhamento!$E19,Detalhamento!P$15)&lt;=mediçao,OFFSET(Import.PLQ,$A19-1,P$15-1,1,1),0),0),PLE!$AA$28*OFFSET(Import.PLQ,$A19-1,P$15-1,1,1)),IF($E19&lt;&gt;1,IF(ISNUMBER(INDEX(Import.PLE,Detalhamento!$E19,Detalhamento!P$15)),IF(INDEX(Import.PLE,Detalhamento!$E19,Detalhamento!P$15)&lt;=mediçao,0,OFFSET(Import.PLQ,$A19-1,P$15-1,1,1)),OFFSET(Import.PLQ,$A19-1,P$15-1,1,1)),(1-PLE!$AA$28)*OFFSET(Import.PLQ,$A19-1,P$15-1,1,1))))</f>
        <v>0</v>
      </c>
      <c r="Q19" s="183">
        <f ca="1">IF(Q$13="",0,CHOOSE(Detalhamento.OpçãoServiços,OFFSET(Import.PLQ,$A19-1,Q$15-1,1,1),IF($E19&lt;&gt;1,IF(ISNUMBER(INDEX(Import.PLE,Detalhamento!$E19,Detalhamento!Q$15)),IF(INDEX(Import.PLE,Detalhamento!$E19,Detalhamento!Q$15)&lt;=mediçao,OFFSET(Import.PLQ,$A19-1,Q$15-1,1,1),0),0),PLE!$AA$28*OFFSET(Import.PLQ,$A19-1,Q$15-1,1,1)),IF($E19&lt;&gt;1,IF(ISNUMBER(INDEX(Import.PLE,Detalhamento!$E19,Detalhamento!Q$15)),IF(INDEX(Import.PLE,Detalhamento!$E19,Detalhamento!Q$15)&lt;=mediçao,0,OFFSET(Import.PLQ,$A19-1,Q$15-1,1,1)),OFFSET(Import.PLQ,$A19-1,Q$15-1,1,1)),(1-PLE!$AA$28)*OFFSET(Import.PLQ,$A19-1,Q$15-1,1,1))))</f>
        <v>0</v>
      </c>
      <c r="R19" s="183">
        <f ca="1">IF(R$13="",0,CHOOSE(Detalhamento.OpçãoServiços,OFFSET(Import.PLQ,$A19-1,R$15-1,1,1),IF($E19&lt;&gt;1,IF(ISNUMBER(INDEX(Import.PLE,Detalhamento!$E19,Detalhamento!R$15)),IF(INDEX(Import.PLE,Detalhamento!$E19,Detalhamento!R$15)&lt;=mediçao,OFFSET(Import.PLQ,$A19-1,R$15-1,1,1),0),0),PLE!$AA$28*OFFSET(Import.PLQ,$A19-1,R$15-1,1,1)),IF($E19&lt;&gt;1,IF(ISNUMBER(INDEX(Import.PLE,Detalhamento!$E19,Detalhamento!R$15)),IF(INDEX(Import.PLE,Detalhamento!$E19,Detalhamento!R$15)&lt;=mediçao,0,OFFSET(Import.PLQ,$A19-1,R$15-1,1,1)),OFFSET(Import.PLQ,$A19-1,R$15-1,1,1)),(1-PLE!$AA$28)*OFFSET(Import.PLQ,$A19-1,R$15-1,1,1))))</f>
        <v>0</v>
      </c>
      <c r="S19" s="183">
        <f ca="1">IF(S$13="",0,CHOOSE(Detalhamento.OpçãoServiços,OFFSET(Import.PLQ,$A19-1,S$15-1,1,1),IF($E19&lt;&gt;1,IF(ISNUMBER(INDEX(Import.PLE,Detalhamento!$E19,Detalhamento!S$15)),IF(INDEX(Import.PLE,Detalhamento!$E19,Detalhamento!S$15)&lt;=mediçao,OFFSET(Import.PLQ,$A19-1,S$15-1,1,1),0),0),PLE!$AA$28*OFFSET(Import.PLQ,$A19-1,S$15-1,1,1)),IF($E19&lt;&gt;1,IF(ISNUMBER(INDEX(Import.PLE,Detalhamento!$E19,Detalhamento!S$15)),IF(INDEX(Import.PLE,Detalhamento!$E19,Detalhamento!S$15)&lt;=mediçao,0,OFFSET(Import.PLQ,$A19-1,S$15-1,1,1)),OFFSET(Import.PLQ,$A19-1,S$15-1,1,1)),(1-PLE!$AA$28)*OFFSET(Import.PLQ,$A19-1,S$15-1,1,1))))</f>
        <v>0</v>
      </c>
      <c r="T19" s="183">
        <f ca="1">IF(T$13="",0,CHOOSE(Detalhamento.OpçãoServiços,OFFSET(Import.PLQ,$A19-1,T$15-1,1,1),IF($E19&lt;&gt;1,IF(ISNUMBER(INDEX(Import.PLE,Detalhamento!$E19,Detalhamento!T$15)),IF(INDEX(Import.PLE,Detalhamento!$E19,Detalhamento!T$15)&lt;=mediçao,OFFSET(Import.PLQ,$A19-1,T$15-1,1,1),0),0),PLE!$AA$28*OFFSET(Import.PLQ,$A19-1,T$15-1,1,1)),IF($E19&lt;&gt;1,IF(ISNUMBER(INDEX(Import.PLE,Detalhamento!$E19,Detalhamento!T$15)),IF(INDEX(Import.PLE,Detalhamento!$E19,Detalhamento!T$15)&lt;=mediçao,0,OFFSET(Import.PLQ,$A19-1,T$15-1,1,1)),OFFSET(Import.PLQ,$A19-1,T$15-1,1,1)),(1-PLE!$AA$28)*OFFSET(Import.PLQ,$A19-1,T$15-1,1,1))))</f>
        <v>0</v>
      </c>
      <c r="U19" s="183">
        <f ca="1">IF(U$13="",0,CHOOSE(Detalhamento.OpçãoServiços,OFFSET(Import.PLQ,$A19-1,U$15-1,1,1),IF($E19&lt;&gt;1,IF(ISNUMBER(INDEX(Import.PLE,Detalhamento!$E19,Detalhamento!U$15)),IF(INDEX(Import.PLE,Detalhamento!$E19,Detalhamento!U$15)&lt;=mediçao,OFFSET(Import.PLQ,$A19-1,U$15-1,1,1),0),0),PLE!$AA$28*OFFSET(Import.PLQ,$A19-1,U$15-1,1,1)),IF($E19&lt;&gt;1,IF(ISNUMBER(INDEX(Import.PLE,Detalhamento!$E19,Detalhamento!U$15)),IF(INDEX(Import.PLE,Detalhamento!$E19,Detalhamento!U$15)&lt;=mediçao,0,OFFSET(Import.PLQ,$A19-1,U$15-1,1,1)),OFFSET(Import.PLQ,$A19-1,U$15-1,1,1)),(1-PLE!$AA$28)*OFFSET(Import.PLQ,$A19-1,U$15-1,1,1))))</f>
        <v>0</v>
      </c>
      <c r="V19" s="183">
        <f ca="1">IF(V$13="",0,CHOOSE(Detalhamento.OpçãoServiços,OFFSET(Import.PLQ,$A19-1,V$15-1,1,1),IF($E19&lt;&gt;1,IF(ISNUMBER(INDEX(Import.PLE,Detalhamento!$E19,Detalhamento!V$15)),IF(INDEX(Import.PLE,Detalhamento!$E19,Detalhamento!V$15)&lt;=mediçao,OFFSET(Import.PLQ,$A19-1,V$15-1,1,1),0),0),PLE!$AA$28*OFFSET(Import.PLQ,$A19-1,V$15-1,1,1)),IF($E19&lt;&gt;1,IF(ISNUMBER(INDEX(Import.PLE,Detalhamento!$E19,Detalhamento!V$15)),IF(INDEX(Import.PLE,Detalhamento!$E19,Detalhamento!V$15)&lt;=mediçao,0,OFFSET(Import.PLQ,$A19-1,V$15-1,1,1)),OFFSET(Import.PLQ,$A19-1,V$15-1,1,1)),(1-PLE!$AA$28)*OFFSET(Import.PLQ,$A19-1,V$15-1,1,1))))</f>
        <v>0</v>
      </c>
      <c r="W19" s="183">
        <f ca="1">IF(W$13="",0,CHOOSE(Detalhamento.OpçãoServiços,OFFSET(Import.PLQ,$A19-1,W$15-1,1,1),IF($E19&lt;&gt;1,IF(ISNUMBER(INDEX(Import.PLE,Detalhamento!$E19,Detalhamento!W$15)),IF(INDEX(Import.PLE,Detalhamento!$E19,Detalhamento!W$15)&lt;=mediçao,OFFSET(Import.PLQ,$A19-1,W$15-1,1,1),0),0),PLE!$AA$28*OFFSET(Import.PLQ,$A19-1,W$15-1,1,1)),IF($E19&lt;&gt;1,IF(ISNUMBER(INDEX(Import.PLE,Detalhamento!$E19,Detalhamento!W$15)),IF(INDEX(Import.PLE,Detalhamento!$E19,Detalhamento!W$15)&lt;=mediçao,0,OFFSET(Import.PLQ,$A19-1,W$15-1,1,1)),OFFSET(Import.PLQ,$A19-1,W$15-1,1,1)),(1-PLE!$AA$28)*OFFSET(Import.PLQ,$A19-1,W$15-1,1,1))))</f>
        <v>0</v>
      </c>
      <c r="X19" s="183">
        <f ca="1">IF(X$13="",0,CHOOSE(Detalhamento.OpçãoServiços,OFFSET(Import.PLQ,$A19-1,X$15-1,1,1),IF($E19&lt;&gt;1,IF(ISNUMBER(INDEX(Import.PLE,Detalhamento!$E19,Detalhamento!X$15)),IF(INDEX(Import.PLE,Detalhamento!$E19,Detalhamento!X$15)&lt;=mediçao,OFFSET(Import.PLQ,$A19-1,X$15-1,1,1),0),0),PLE!$AA$28*OFFSET(Import.PLQ,$A19-1,X$15-1,1,1)),IF($E19&lt;&gt;1,IF(ISNUMBER(INDEX(Import.PLE,Detalhamento!$E19,Detalhamento!X$15)),IF(INDEX(Import.PLE,Detalhamento!$E19,Detalhamento!X$15)&lt;=mediçao,0,OFFSET(Import.PLQ,$A19-1,X$15-1,1,1)),OFFSET(Import.PLQ,$A19-1,X$15-1,1,1)),(1-PLE!$AA$28)*OFFSET(Import.PLQ,$A19-1,X$15-1,1,1))))</f>
        <v>0</v>
      </c>
      <c r="Y19" s="183">
        <f ca="1">IF(Y$13="",0,CHOOSE(Detalhamento.OpçãoServiços,OFFSET(Import.PLQ,$A19-1,Y$15-1,1,1),IF($E19&lt;&gt;1,IF(ISNUMBER(INDEX(Import.PLE,Detalhamento!$E19,Detalhamento!Y$15)),IF(INDEX(Import.PLE,Detalhamento!$E19,Detalhamento!Y$15)&lt;=mediçao,OFFSET(Import.PLQ,$A19-1,Y$15-1,1,1),0),0),PLE!$AA$28*OFFSET(Import.PLQ,$A19-1,Y$15-1,1,1)),IF($E19&lt;&gt;1,IF(ISNUMBER(INDEX(Import.PLE,Detalhamento!$E19,Detalhamento!Y$15)),IF(INDEX(Import.PLE,Detalhamento!$E19,Detalhamento!Y$15)&lt;=mediçao,0,OFFSET(Import.PLQ,$A19-1,Y$15-1,1,1)),OFFSET(Import.PLQ,$A19-1,Y$15-1,1,1)),(1-PLE!$AA$28)*OFFSET(Import.PLQ,$A19-1,Y$15-1,1,1))))</f>
        <v>0</v>
      </c>
      <c r="Z19" s="183">
        <f ca="1">IF(Z$13="",0,CHOOSE(Detalhamento.OpçãoServiços,OFFSET(Import.PLQ,$A19-1,Z$15-1,1,1),IF($E19&lt;&gt;1,IF(ISNUMBER(INDEX(Import.PLE,Detalhamento!$E19,Detalhamento!Z$15)),IF(INDEX(Import.PLE,Detalhamento!$E19,Detalhamento!Z$15)&lt;=mediçao,OFFSET(Import.PLQ,$A19-1,Z$15-1,1,1),0),0),PLE!$AA$28*OFFSET(Import.PLQ,$A19-1,Z$15-1,1,1)),IF($E19&lt;&gt;1,IF(ISNUMBER(INDEX(Import.PLE,Detalhamento!$E19,Detalhamento!Z$15)),IF(INDEX(Import.PLE,Detalhamento!$E19,Detalhamento!Z$15)&lt;=mediçao,0,OFFSET(Import.PLQ,$A19-1,Z$15-1,1,1)),OFFSET(Import.PLQ,$A19-1,Z$15-1,1,1)),(1-PLE!$AA$28)*OFFSET(Import.PLQ,$A19-1,Z$15-1,1,1))))</f>
        <v>0</v>
      </c>
      <c r="AA19" s="183">
        <f ca="1">IF(AA$13="",0,CHOOSE(Detalhamento.OpçãoServiços,OFFSET(Import.PLQ,$A19-1,AA$15-1,1,1),IF($E19&lt;&gt;1,IF(ISNUMBER(INDEX(Import.PLE,Detalhamento!$E19,Detalhamento!AA$15)),IF(INDEX(Import.PLE,Detalhamento!$E19,Detalhamento!AA$15)&lt;=mediçao,OFFSET(Import.PLQ,$A19-1,AA$15-1,1,1),0),0),PLE!$AA$28*OFFSET(Import.PLQ,$A19-1,AA$15-1,1,1)),IF($E19&lt;&gt;1,IF(ISNUMBER(INDEX(Import.PLE,Detalhamento!$E19,Detalhamento!AA$15)),IF(INDEX(Import.PLE,Detalhamento!$E19,Detalhamento!AA$15)&lt;=mediçao,0,OFFSET(Import.PLQ,$A19-1,AA$15-1,1,1)),OFFSET(Import.PLQ,$A19-1,AA$15-1,1,1)),(1-PLE!$AA$28)*OFFSET(Import.PLQ,$A19-1,AA$15-1,1,1))))</f>
        <v>0</v>
      </c>
      <c r="AB19" s="183">
        <f ca="1">IF(AB$13="",0,CHOOSE(Detalhamento.OpçãoServiços,OFFSET(Import.PLQ,$A19-1,AB$15-1,1,1),IF($E19&lt;&gt;1,IF(ISNUMBER(INDEX(Import.PLE,Detalhamento!$E19,Detalhamento!AB$15)),IF(INDEX(Import.PLE,Detalhamento!$E19,Detalhamento!AB$15)&lt;=mediçao,OFFSET(Import.PLQ,$A19-1,AB$15-1,1,1),0),0),PLE!$AA$28*OFFSET(Import.PLQ,$A19-1,AB$15-1,1,1)),IF($E19&lt;&gt;1,IF(ISNUMBER(INDEX(Import.PLE,Detalhamento!$E19,Detalhamento!AB$15)),IF(INDEX(Import.PLE,Detalhamento!$E19,Detalhamento!AB$15)&lt;=mediçao,0,OFFSET(Import.PLQ,$A19-1,AB$15-1,1,1)),OFFSET(Import.PLQ,$A19-1,AB$15-1,1,1)),(1-PLE!$AA$28)*OFFSET(Import.PLQ,$A19-1,AB$15-1,1,1))))</f>
        <v>0</v>
      </c>
      <c r="AC19" s="183">
        <f ca="1">IF(AC$13="",0,CHOOSE(Detalhamento.OpçãoServiços,OFFSET(Import.PLQ,$A19-1,AC$15-1,1,1),IF($E19&lt;&gt;1,IF(ISNUMBER(INDEX(Import.PLE,Detalhamento!$E19,Detalhamento!AC$15)),IF(INDEX(Import.PLE,Detalhamento!$E19,Detalhamento!AC$15)&lt;=mediçao,OFFSET(Import.PLQ,$A19-1,AC$15-1,1,1),0),0),PLE!$AA$28*OFFSET(Import.PLQ,$A19-1,AC$15-1,1,1)),IF($E19&lt;&gt;1,IF(ISNUMBER(INDEX(Import.PLE,Detalhamento!$E19,Detalhamento!AC$15)),IF(INDEX(Import.PLE,Detalhamento!$E19,Detalhamento!AC$15)&lt;=mediçao,0,OFFSET(Import.PLQ,$A19-1,AC$15-1,1,1)),OFFSET(Import.PLQ,$A19-1,AC$15-1,1,1)),(1-PLE!$AA$28)*OFFSET(Import.PLQ,$A19-1,AC$15-1,1,1))))</f>
        <v>0</v>
      </c>
      <c r="AD19" s="183">
        <f ca="1">IF(AD$13="",0,CHOOSE(Detalhamento.OpçãoServiços,OFFSET(Import.PLQ,$A19-1,AD$15-1,1,1),IF($E19&lt;&gt;1,IF(ISNUMBER(INDEX(Import.PLE,Detalhamento!$E19,Detalhamento!AD$15)),IF(INDEX(Import.PLE,Detalhamento!$E19,Detalhamento!AD$15)&lt;=mediçao,OFFSET(Import.PLQ,$A19-1,AD$15-1,1,1),0),0),PLE!$AA$28*OFFSET(Import.PLQ,$A19-1,AD$15-1,1,1)),IF($E19&lt;&gt;1,IF(ISNUMBER(INDEX(Import.PLE,Detalhamento!$E19,Detalhamento!AD$15)),IF(INDEX(Import.PLE,Detalhamento!$E19,Detalhamento!AD$15)&lt;=mediçao,0,OFFSET(Import.PLQ,$A19-1,AD$15-1,1,1)),OFFSET(Import.PLQ,$A19-1,AD$15-1,1,1)),(1-PLE!$AA$28)*OFFSET(Import.PLQ,$A19-1,AD$15-1,1,1))))</f>
        <v>0</v>
      </c>
      <c r="AE19" s="183">
        <f ca="1">IF(AE$13="",0,CHOOSE(Detalhamento.OpçãoServiços,OFFSET(Import.PLQ,$A19-1,AE$15-1,1,1),IF($E19&lt;&gt;1,IF(ISNUMBER(INDEX(Import.PLE,Detalhamento!$E19,Detalhamento!AE$15)),IF(INDEX(Import.PLE,Detalhamento!$E19,Detalhamento!AE$15)&lt;=mediçao,OFFSET(Import.PLQ,$A19-1,AE$15-1,1,1),0),0),PLE!$AA$28*OFFSET(Import.PLQ,$A19-1,AE$15-1,1,1)),IF($E19&lt;&gt;1,IF(ISNUMBER(INDEX(Import.PLE,Detalhamento!$E19,Detalhamento!AE$15)),IF(INDEX(Import.PLE,Detalhamento!$E19,Detalhamento!AE$15)&lt;=mediçao,0,OFFSET(Import.PLQ,$A19-1,AE$15-1,1,1)),OFFSET(Import.PLQ,$A19-1,AE$15-1,1,1)),(1-PLE!$AA$28)*OFFSET(Import.PLQ,$A19-1,AE$15-1,1,1))))</f>
        <v>0</v>
      </c>
      <c r="AF19" s="183">
        <f ca="1">IF(AF$13="",0,CHOOSE(Detalhamento.OpçãoServiços,OFFSET(Import.PLQ,$A19-1,AF$15-1,1,1),IF($E19&lt;&gt;1,IF(ISNUMBER(INDEX(Import.PLE,Detalhamento!$E19,Detalhamento!AF$15)),IF(INDEX(Import.PLE,Detalhamento!$E19,Detalhamento!AF$15)&lt;=mediçao,OFFSET(Import.PLQ,$A19-1,AF$15-1,1,1),0),0),PLE!$AA$28*OFFSET(Import.PLQ,$A19-1,AF$15-1,1,1)),IF($E19&lt;&gt;1,IF(ISNUMBER(INDEX(Import.PLE,Detalhamento!$E19,Detalhamento!AF$15)),IF(INDEX(Import.PLE,Detalhamento!$E19,Detalhamento!AF$15)&lt;=mediçao,0,OFFSET(Import.PLQ,$A19-1,AF$15-1,1,1)),OFFSET(Import.PLQ,$A19-1,AF$15-1,1,1)),(1-PLE!$AA$28)*OFFSET(Import.PLQ,$A19-1,AF$15-1,1,1))))</f>
        <v>0</v>
      </c>
      <c r="AG19" s="183">
        <f ca="1">IF(AG$13="",0,CHOOSE(Detalhamento.OpçãoServiços,OFFSET(Import.PLQ,$A19-1,AG$15-1,1,1),IF($E19&lt;&gt;1,IF(ISNUMBER(INDEX(Import.PLE,Detalhamento!$E19,Detalhamento!AG$15)),IF(INDEX(Import.PLE,Detalhamento!$E19,Detalhamento!AG$15)&lt;=mediçao,OFFSET(Import.PLQ,$A19-1,AG$15-1,1,1),0),0),PLE!$AA$28*OFFSET(Import.PLQ,$A19-1,AG$15-1,1,1)),IF($E19&lt;&gt;1,IF(ISNUMBER(INDEX(Import.PLE,Detalhamento!$E19,Detalhamento!AG$15)),IF(INDEX(Import.PLE,Detalhamento!$E19,Detalhamento!AG$15)&lt;=mediçao,0,OFFSET(Import.PLQ,$A19-1,AG$15-1,1,1)),OFFSET(Import.PLQ,$A19-1,AG$15-1,1,1)),(1-PLE!$AA$28)*OFFSET(Import.PLQ,$A19-1,AG$15-1,1,1))))</f>
        <v>0</v>
      </c>
      <c r="AH19" s="183">
        <f ca="1">IF(AH$13="",0,CHOOSE(Detalhamento.OpçãoServiços,OFFSET(Import.PLQ,$A19-1,AH$15-1,1,1),IF($E19&lt;&gt;1,IF(ISNUMBER(INDEX(Import.PLE,Detalhamento!$E19,Detalhamento!AH$15)),IF(INDEX(Import.PLE,Detalhamento!$E19,Detalhamento!AH$15)&lt;=mediçao,OFFSET(Import.PLQ,$A19-1,AH$15-1,1,1),0),0),PLE!$AA$28*OFFSET(Import.PLQ,$A19-1,AH$15-1,1,1)),IF($E19&lt;&gt;1,IF(ISNUMBER(INDEX(Import.PLE,Detalhamento!$E19,Detalhamento!AH$15)),IF(INDEX(Import.PLE,Detalhamento!$E19,Detalhamento!AH$15)&lt;=mediçao,0,OFFSET(Import.PLQ,$A19-1,AH$15-1,1,1)),OFFSET(Import.PLQ,$A19-1,AH$15-1,1,1)),(1-PLE!$AA$28)*OFFSET(Import.PLQ,$A19-1,AH$15-1,1,1))))</f>
        <v>0</v>
      </c>
      <c r="AI19" s="183">
        <f ca="1">IF(AI$13="",0,CHOOSE(Detalhamento.OpçãoServiços,OFFSET(Import.PLQ,$A19-1,AI$15-1,1,1),IF($E19&lt;&gt;1,IF(ISNUMBER(INDEX(Import.PLE,Detalhamento!$E19,Detalhamento!AI$15)),IF(INDEX(Import.PLE,Detalhamento!$E19,Detalhamento!AI$15)&lt;=mediçao,OFFSET(Import.PLQ,$A19-1,AI$15-1,1,1),0),0),PLE!$AA$28*OFFSET(Import.PLQ,$A19-1,AI$15-1,1,1)),IF($E19&lt;&gt;1,IF(ISNUMBER(INDEX(Import.PLE,Detalhamento!$E19,Detalhamento!AI$15)),IF(INDEX(Import.PLE,Detalhamento!$E19,Detalhamento!AI$15)&lt;=mediçao,0,OFFSET(Import.PLQ,$A19-1,AI$15-1,1,1)),OFFSET(Import.PLQ,$A19-1,AI$15-1,1,1)),(1-PLE!$AA$28)*OFFSET(Import.PLQ,$A19-1,AI$15-1,1,1))))</f>
        <v>0</v>
      </c>
      <c r="AJ19" s="183">
        <f ca="1">IF(AJ$13="",0,CHOOSE(Detalhamento.OpçãoServiços,OFFSET(Import.PLQ,$A19-1,AJ$15-1,1,1),IF($E19&lt;&gt;1,IF(ISNUMBER(INDEX(Import.PLE,Detalhamento!$E19,Detalhamento!AJ$15)),IF(INDEX(Import.PLE,Detalhamento!$E19,Detalhamento!AJ$15)&lt;=mediçao,OFFSET(Import.PLQ,$A19-1,AJ$15-1,1,1),0),0),PLE!$AA$28*OFFSET(Import.PLQ,$A19-1,AJ$15-1,1,1)),IF($E19&lt;&gt;1,IF(ISNUMBER(INDEX(Import.PLE,Detalhamento!$E19,Detalhamento!AJ$15)),IF(INDEX(Import.PLE,Detalhamento!$E19,Detalhamento!AJ$15)&lt;=mediçao,0,OFFSET(Import.PLQ,$A19-1,AJ$15-1,1,1)),OFFSET(Import.PLQ,$A19-1,AJ$15-1,1,1)),(1-PLE!$AA$28)*OFFSET(Import.PLQ,$A19-1,AJ$15-1,1,1))))</f>
        <v>0</v>
      </c>
      <c r="AK19" s="183">
        <f ca="1">IF(AK$13="",0,CHOOSE(Detalhamento.OpçãoServiços,OFFSET(Import.PLQ,$A19-1,AK$15-1,1,1),IF($E19&lt;&gt;1,IF(ISNUMBER(INDEX(Import.PLE,Detalhamento!$E19,Detalhamento!AK$15)),IF(INDEX(Import.PLE,Detalhamento!$E19,Detalhamento!AK$15)&lt;=mediçao,OFFSET(Import.PLQ,$A19-1,AK$15-1,1,1),0),0),PLE!$AA$28*OFFSET(Import.PLQ,$A19-1,AK$15-1,1,1)),IF($E19&lt;&gt;1,IF(ISNUMBER(INDEX(Import.PLE,Detalhamento!$E19,Detalhamento!AK$15)),IF(INDEX(Import.PLE,Detalhamento!$E19,Detalhamento!AK$15)&lt;=mediçao,0,OFFSET(Import.PLQ,$A19-1,AK$15-1,1,1)),OFFSET(Import.PLQ,$A19-1,AK$15-1,1,1)),(1-PLE!$AA$28)*OFFSET(Import.PLQ,$A19-1,AK$15-1,1,1))))</f>
        <v>0</v>
      </c>
      <c r="AL19" s="183">
        <f ca="1">IF(AL$13="",0,CHOOSE(Detalhamento.OpçãoServiços,OFFSET(Import.PLQ,$A19-1,AL$15-1,1,1),IF($E19&lt;&gt;1,IF(ISNUMBER(INDEX(Import.PLE,Detalhamento!$E19,Detalhamento!AL$15)),IF(INDEX(Import.PLE,Detalhamento!$E19,Detalhamento!AL$15)&lt;=mediçao,OFFSET(Import.PLQ,$A19-1,AL$15-1,1,1),0),0),PLE!$AA$28*OFFSET(Import.PLQ,$A19-1,AL$15-1,1,1)),IF($E19&lt;&gt;1,IF(ISNUMBER(INDEX(Import.PLE,Detalhamento!$E19,Detalhamento!AL$15)),IF(INDEX(Import.PLE,Detalhamento!$E19,Detalhamento!AL$15)&lt;=mediçao,0,OFFSET(Import.PLQ,$A19-1,AL$15-1,1,1)),OFFSET(Import.PLQ,$A19-1,AL$15-1,1,1)),(1-PLE!$AA$28)*OFFSET(Import.PLQ,$A19-1,AL$15-1,1,1))))</f>
        <v>0</v>
      </c>
      <c r="AM19" s="183">
        <f ca="1">IF(AM$13="",0,CHOOSE(Detalhamento.OpçãoServiços,OFFSET(Import.PLQ,$A19-1,AM$15-1,1,1),IF($E19&lt;&gt;1,IF(ISNUMBER(INDEX(Import.PLE,Detalhamento!$E19,Detalhamento!AM$15)),IF(INDEX(Import.PLE,Detalhamento!$E19,Detalhamento!AM$15)&lt;=mediçao,OFFSET(Import.PLQ,$A19-1,AM$15-1,1,1),0),0),PLE!$AA$28*OFFSET(Import.PLQ,$A19-1,AM$15-1,1,1)),IF($E19&lt;&gt;1,IF(ISNUMBER(INDEX(Import.PLE,Detalhamento!$E19,Detalhamento!AM$15)),IF(INDEX(Import.PLE,Detalhamento!$E19,Detalhamento!AM$15)&lt;=mediçao,0,OFFSET(Import.PLQ,$A19-1,AM$15-1,1,1)),OFFSET(Import.PLQ,$A19-1,AM$15-1,1,1)),(1-PLE!$AA$28)*OFFSET(Import.PLQ,$A19-1,AM$15-1,1,1))))</f>
        <v>0</v>
      </c>
      <c r="AN19" s="183">
        <f ca="1">IF(AN$13="",0,CHOOSE(Detalhamento.OpçãoServiços,OFFSET(Import.PLQ,$A19-1,AN$15-1,1,1),IF($E19&lt;&gt;1,IF(ISNUMBER(INDEX(Import.PLE,Detalhamento!$E19,Detalhamento!AN$15)),IF(INDEX(Import.PLE,Detalhamento!$E19,Detalhamento!AN$15)&lt;=mediçao,OFFSET(Import.PLQ,$A19-1,AN$15-1,1,1),0),0),PLE!$AA$28*OFFSET(Import.PLQ,$A19-1,AN$15-1,1,1)),IF($E19&lt;&gt;1,IF(ISNUMBER(INDEX(Import.PLE,Detalhamento!$E19,Detalhamento!AN$15)),IF(INDEX(Import.PLE,Detalhamento!$E19,Detalhamento!AN$15)&lt;=mediçao,0,OFFSET(Import.PLQ,$A19-1,AN$15-1,1,1)),OFFSET(Import.PLQ,$A19-1,AN$15-1,1,1)),(1-PLE!$AA$28)*OFFSET(Import.PLQ,$A19-1,AN$15-1,1,1))))</f>
        <v>0</v>
      </c>
      <c r="AO19" s="183">
        <f ca="1">IF(AO$13="",0,CHOOSE(Detalhamento.OpçãoServiços,OFFSET(Import.PLQ,$A19-1,AO$15-1,1,1),IF($E19&lt;&gt;1,IF(ISNUMBER(INDEX(Import.PLE,Detalhamento!$E19,Detalhamento!AO$15)),IF(INDEX(Import.PLE,Detalhamento!$E19,Detalhamento!AO$15)&lt;=mediçao,OFFSET(Import.PLQ,$A19-1,AO$15-1,1,1),0),0),PLE!$AA$28*OFFSET(Import.PLQ,$A19-1,AO$15-1,1,1)),IF($E19&lt;&gt;1,IF(ISNUMBER(INDEX(Import.PLE,Detalhamento!$E19,Detalhamento!AO$15)),IF(INDEX(Import.PLE,Detalhamento!$E19,Detalhamento!AO$15)&lt;=mediçao,0,OFFSET(Import.PLQ,$A19-1,AO$15-1,1,1)),OFFSET(Import.PLQ,$A19-1,AO$15-1,1,1)),(1-PLE!$AA$28)*OFFSET(Import.PLQ,$A19-1,AO$15-1,1,1))))</f>
        <v>0</v>
      </c>
      <c r="AP19" s="183">
        <f ca="1">IF(AP$13="",0,CHOOSE(Detalhamento.OpçãoServiços,OFFSET(Import.PLQ,$A19-1,AP$15-1,1,1),IF($E19&lt;&gt;1,IF(ISNUMBER(INDEX(Import.PLE,Detalhamento!$E19,Detalhamento!AP$15)),IF(INDEX(Import.PLE,Detalhamento!$E19,Detalhamento!AP$15)&lt;=mediçao,OFFSET(Import.PLQ,$A19-1,AP$15-1,1,1),0),0),PLE!$AA$28*OFFSET(Import.PLQ,$A19-1,AP$15-1,1,1)),IF($E19&lt;&gt;1,IF(ISNUMBER(INDEX(Import.PLE,Detalhamento!$E19,Detalhamento!AP$15)),IF(INDEX(Import.PLE,Detalhamento!$E19,Detalhamento!AP$15)&lt;=mediçao,0,OFFSET(Import.PLQ,$A19-1,AP$15-1,1,1)),OFFSET(Import.PLQ,$A19-1,AP$15-1,1,1)),(1-PLE!$AA$28)*OFFSET(Import.PLQ,$A19-1,AP$15-1,1,1))))</f>
        <v>0</v>
      </c>
      <c r="AQ19" s="183">
        <f ca="1">IF(AQ$13="",0,CHOOSE(Detalhamento.OpçãoServiços,OFFSET(Import.PLQ,$A19-1,AQ$15-1,1,1),IF($E19&lt;&gt;1,IF(ISNUMBER(INDEX(Import.PLE,Detalhamento!$E19,Detalhamento!AQ$15)),IF(INDEX(Import.PLE,Detalhamento!$E19,Detalhamento!AQ$15)&lt;=mediçao,OFFSET(Import.PLQ,$A19-1,AQ$15-1,1,1),0),0),PLE!$AA$28*OFFSET(Import.PLQ,$A19-1,AQ$15-1,1,1)),IF($E19&lt;&gt;1,IF(ISNUMBER(INDEX(Import.PLE,Detalhamento!$E19,Detalhamento!AQ$15)),IF(INDEX(Import.PLE,Detalhamento!$E19,Detalhamento!AQ$15)&lt;=mediçao,0,OFFSET(Import.PLQ,$A19-1,AQ$15-1,1,1)),OFFSET(Import.PLQ,$A19-1,AQ$15-1,1,1)),(1-PLE!$AA$28)*OFFSET(Import.PLQ,$A19-1,AQ$15-1,1,1))))</f>
        <v>0</v>
      </c>
      <c r="AR19" s="183">
        <f ca="1">IF(AR$13="",0,CHOOSE(Detalhamento.OpçãoServiços,OFFSET(Import.PLQ,$A19-1,AR$15-1,1,1),IF($E19&lt;&gt;1,IF(ISNUMBER(INDEX(Import.PLE,Detalhamento!$E19,Detalhamento!AR$15)),IF(INDEX(Import.PLE,Detalhamento!$E19,Detalhamento!AR$15)&lt;=mediçao,OFFSET(Import.PLQ,$A19-1,AR$15-1,1,1),0),0),PLE!$AA$28*OFFSET(Import.PLQ,$A19-1,AR$15-1,1,1)),IF($E19&lt;&gt;1,IF(ISNUMBER(INDEX(Import.PLE,Detalhamento!$E19,Detalhamento!AR$15)),IF(INDEX(Import.PLE,Detalhamento!$E19,Detalhamento!AR$15)&lt;=mediçao,0,OFFSET(Import.PLQ,$A19-1,AR$15-1,1,1)),OFFSET(Import.PLQ,$A19-1,AR$15-1,1,1)),(1-PLE!$AA$28)*OFFSET(Import.PLQ,$A19-1,AR$15-1,1,1))))</f>
        <v>0</v>
      </c>
      <c r="AS19" s="183">
        <f ca="1">IF(AS$13="",0,CHOOSE(Detalhamento.OpçãoServiços,OFFSET(Import.PLQ,$A19-1,AS$15-1,1,1),IF($E19&lt;&gt;1,IF(ISNUMBER(INDEX(Import.PLE,Detalhamento!$E19,Detalhamento!AS$15)),IF(INDEX(Import.PLE,Detalhamento!$E19,Detalhamento!AS$15)&lt;=mediçao,OFFSET(Import.PLQ,$A19-1,AS$15-1,1,1),0),0),PLE!$AA$28*OFFSET(Import.PLQ,$A19-1,AS$15-1,1,1)),IF($E19&lt;&gt;1,IF(ISNUMBER(INDEX(Import.PLE,Detalhamento!$E19,Detalhamento!AS$15)),IF(INDEX(Import.PLE,Detalhamento!$E19,Detalhamento!AS$15)&lt;=mediçao,0,OFFSET(Import.PLQ,$A19-1,AS$15-1,1,1)),OFFSET(Import.PLQ,$A19-1,AS$15-1,1,1)),(1-PLE!$AA$28)*OFFSET(Import.PLQ,$A19-1,AS$15-1,1,1))))</f>
        <v>0</v>
      </c>
      <c r="AT19" s="183">
        <f ca="1">IF(AT$13="",0,CHOOSE(Detalhamento.OpçãoServiços,OFFSET(Import.PLQ,$A19-1,AT$15-1,1,1),IF($E19&lt;&gt;1,IF(ISNUMBER(INDEX(Import.PLE,Detalhamento!$E19,Detalhamento!AT$15)),IF(INDEX(Import.PLE,Detalhamento!$E19,Detalhamento!AT$15)&lt;=mediçao,OFFSET(Import.PLQ,$A19-1,AT$15-1,1,1),0),0),PLE!$AA$28*OFFSET(Import.PLQ,$A19-1,AT$15-1,1,1)),IF($E19&lt;&gt;1,IF(ISNUMBER(INDEX(Import.PLE,Detalhamento!$E19,Detalhamento!AT$15)),IF(INDEX(Import.PLE,Detalhamento!$E19,Detalhamento!AT$15)&lt;=mediçao,0,OFFSET(Import.PLQ,$A19-1,AT$15-1,1,1)),OFFSET(Import.PLQ,$A19-1,AT$15-1,1,1)),(1-PLE!$AA$28)*OFFSET(Import.PLQ,$A19-1,AT$15-1,1,1))))</f>
        <v>0</v>
      </c>
      <c r="AU19" s="183">
        <f ca="1">IF(AU$13="",0,CHOOSE(Detalhamento.OpçãoServiços,OFFSET(Import.PLQ,$A19-1,AU$15-1,1,1),IF($E19&lt;&gt;1,IF(ISNUMBER(INDEX(Import.PLE,Detalhamento!$E19,Detalhamento!AU$15)),IF(INDEX(Import.PLE,Detalhamento!$E19,Detalhamento!AU$15)&lt;=mediçao,OFFSET(Import.PLQ,$A19-1,AU$15-1,1,1),0),0),PLE!$AA$28*OFFSET(Import.PLQ,$A19-1,AU$15-1,1,1)),IF($E19&lt;&gt;1,IF(ISNUMBER(INDEX(Import.PLE,Detalhamento!$E19,Detalhamento!AU$15)),IF(INDEX(Import.PLE,Detalhamento!$E19,Detalhamento!AU$15)&lt;=mediçao,0,OFFSET(Import.PLQ,$A19-1,AU$15-1,1,1)),OFFSET(Import.PLQ,$A19-1,AU$15-1,1,1)),(1-PLE!$AA$28)*OFFSET(Import.PLQ,$A19-1,AU$15-1,1,1))))</f>
        <v>0</v>
      </c>
      <c r="AV19" s="183">
        <f ca="1">IF(AV$13="",0,CHOOSE(Detalhamento.OpçãoServiços,OFFSET(Import.PLQ,$A19-1,AV$15-1,1,1),IF($E19&lt;&gt;1,IF(ISNUMBER(INDEX(Import.PLE,Detalhamento!$E19,Detalhamento!AV$15)),IF(INDEX(Import.PLE,Detalhamento!$E19,Detalhamento!AV$15)&lt;=mediçao,OFFSET(Import.PLQ,$A19-1,AV$15-1,1,1),0),0),PLE!$AA$28*OFFSET(Import.PLQ,$A19-1,AV$15-1,1,1)),IF($E19&lt;&gt;1,IF(ISNUMBER(INDEX(Import.PLE,Detalhamento!$E19,Detalhamento!AV$15)),IF(INDEX(Import.PLE,Detalhamento!$E19,Detalhamento!AV$15)&lt;=mediçao,0,OFFSET(Import.PLQ,$A19-1,AV$15-1,1,1)),OFFSET(Import.PLQ,$A19-1,AV$15-1,1,1)),(1-PLE!$AA$28)*OFFSET(Import.PLQ,$A19-1,AV$15-1,1,1))))</f>
        <v>0</v>
      </c>
      <c r="AW19" s="183">
        <f ca="1">IF(AW$13="",0,CHOOSE(Detalhamento.OpçãoServiços,OFFSET(Import.PLQ,$A19-1,AW$15-1,1,1),IF($E19&lt;&gt;1,IF(ISNUMBER(INDEX(Import.PLE,Detalhamento!$E19,Detalhamento!AW$15)),IF(INDEX(Import.PLE,Detalhamento!$E19,Detalhamento!AW$15)&lt;=mediçao,OFFSET(Import.PLQ,$A19-1,AW$15-1,1,1),0),0),PLE!$AA$28*OFFSET(Import.PLQ,$A19-1,AW$15-1,1,1)),IF($E19&lt;&gt;1,IF(ISNUMBER(INDEX(Import.PLE,Detalhamento!$E19,Detalhamento!AW$15)),IF(INDEX(Import.PLE,Detalhamento!$E19,Detalhamento!AW$15)&lt;=mediçao,0,OFFSET(Import.PLQ,$A19-1,AW$15-1,1,1)),OFFSET(Import.PLQ,$A19-1,AW$15-1,1,1)),(1-PLE!$AA$28)*OFFSET(Import.PLQ,$A19-1,AW$15-1,1,1))))</f>
        <v>0</v>
      </c>
      <c r="AX19" s="183">
        <f ca="1">IF(AX$13="",0,CHOOSE(Detalhamento.OpçãoServiços,OFFSET(Import.PLQ,$A19-1,AX$15-1,1,1),IF($E19&lt;&gt;1,IF(ISNUMBER(INDEX(Import.PLE,Detalhamento!$E19,Detalhamento!AX$15)),IF(INDEX(Import.PLE,Detalhamento!$E19,Detalhamento!AX$15)&lt;=mediçao,OFFSET(Import.PLQ,$A19-1,AX$15-1,1,1),0),0),PLE!$AA$28*OFFSET(Import.PLQ,$A19-1,AX$15-1,1,1)),IF($E19&lt;&gt;1,IF(ISNUMBER(INDEX(Import.PLE,Detalhamento!$E19,Detalhamento!AX$15)),IF(INDEX(Import.PLE,Detalhamento!$E19,Detalhamento!AX$15)&lt;=mediçao,0,OFFSET(Import.PLQ,$A19-1,AX$15-1,1,1)),OFFSET(Import.PLQ,$A19-1,AX$15-1,1,1)),(1-PLE!$AA$28)*OFFSET(Import.PLQ,$A19-1,AX$15-1,1,1))))</f>
        <v>0</v>
      </c>
      <c r="AY19" s="183">
        <f ca="1">IF(AY$13="",0,CHOOSE(Detalhamento.OpçãoServiços,OFFSET(Import.PLQ,$A19-1,AY$15-1,1,1),IF($E19&lt;&gt;1,IF(ISNUMBER(INDEX(Import.PLE,Detalhamento!$E19,Detalhamento!AY$15)),IF(INDEX(Import.PLE,Detalhamento!$E19,Detalhamento!AY$15)&lt;=mediçao,OFFSET(Import.PLQ,$A19-1,AY$15-1,1,1),0),0),PLE!$AA$28*OFFSET(Import.PLQ,$A19-1,AY$15-1,1,1)),IF($E19&lt;&gt;1,IF(ISNUMBER(INDEX(Import.PLE,Detalhamento!$E19,Detalhamento!AY$15)),IF(INDEX(Import.PLE,Detalhamento!$E19,Detalhamento!AY$15)&lt;=mediçao,0,OFFSET(Import.PLQ,$A19-1,AY$15-1,1,1)),OFFSET(Import.PLQ,$A19-1,AY$15-1,1,1)),(1-PLE!$AA$28)*OFFSET(Import.PLQ,$A19-1,AY$15-1,1,1))))</f>
        <v>0</v>
      </c>
      <c r="AZ19" s="183">
        <f ca="1">IF(AZ$13="",0,CHOOSE(Detalhamento.OpçãoServiços,OFFSET(Import.PLQ,$A19-1,AZ$15-1,1,1),IF($E19&lt;&gt;1,IF(ISNUMBER(INDEX(Import.PLE,Detalhamento!$E19,Detalhamento!AZ$15)),IF(INDEX(Import.PLE,Detalhamento!$E19,Detalhamento!AZ$15)&lt;=mediçao,OFFSET(Import.PLQ,$A19-1,AZ$15-1,1,1),0),0),PLE!$AA$28*OFFSET(Import.PLQ,$A19-1,AZ$15-1,1,1)),IF($E19&lt;&gt;1,IF(ISNUMBER(INDEX(Import.PLE,Detalhamento!$E19,Detalhamento!AZ$15)),IF(INDEX(Import.PLE,Detalhamento!$E19,Detalhamento!AZ$15)&lt;=mediçao,0,OFFSET(Import.PLQ,$A19-1,AZ$15-1,1,1)),OFFSET(Import.PLQ,$A19-1,AZ$15-1,1,1)),(1-PLE!$AA$28)*OFFSET(Import.PLQ,$A19-1,AZ$15-1,1,1))))</f>
        <v>0</v>
      </c>
      <c r="BA19" s="183">
        <f ca="1">IF(BA$13="",0,CHOOSE(Detalhamento.OpçãoServiços,OFFSET(Import.PLQ,$A19-1,BA$15-1,1,1),IF($E19&lt;&gt;1,IF(ISNUMBER(INDEX(Import.PLE,Detalhamento!$E19,Detalhamento!BA$15)),IF(INDEX(Import.PLE,Detalhamento!$E19,Detalhamento!BA$15)&lt;=mediçao,OFFSET(Import.PLQ,$A19-1,BA$15-1,1,1),0),0),PLE!$AA$28*OFFSET(Import.PLQ,$A19-1,BA$15-1,1,1)),IF($E19&lt;&gt;1,IF(ISNUMBER(INDEX(Import.PLE,Detalhamento!$E19,Detalhamento!BA$15)),IF(INDEX(Import.PLE,Detalhamento!$E19,Detalhamento!BA$15)&lt;=mediçao,0,OFFSET(Import.PLQ,$A19-1,BA$15-1,1,1)),OFFSET(Import.PLQ,$A19-1,BA$15-1,1,1)),(1-PLE!$AA$28)*OFFSET(Import.PLQ,$A19-1,BA$15-1,1,1))))</f>
        <v>0</v>
      </c>
      <c r="BB19" s="183">
        <f ca="1">IF(BB$13="",0,CHOOSE(Detalhamento.OpçãoServiços,OFFSET(Import.PLQ,$A19-1,BB$15-1,1,1),IF($E19&lt;&gt;1,IF(ISNUMBER(INDEX(Import.PLE,Detalhamento!$E19,Detalhamento!BB$15)),IF(INDEX(Import.PLE,Detalhamento!$E19,Detalhamento!BB$15)&lt;=mediçao,OFFSET(Import.PLQ,$A19-1,BB$15-1,1,1),0),0),PLE!$AA$28*OFFSET(Import.PLQ,$A19-1,BB$15-1,1,1)),IF($E19&lt;&gt;1,IF(ISNUMBER(INDEX(Import.PLE,Detalhamento!$E19,Detalhamento!BB$15)),IF(INDEX(Import.PLE,Detalhamento!$E19,Detalhamento!BB$15)&lt;=mediçao,0,OFFSET(Import.PLQ,$A19-1,BB$15-1,1,1)),OFFSET(Import.PLQ,$A19-1,BB$15-1,1,1)),(1-PLE!$AA$28)*OFFSET(Import.PLQ,$A19-1,BB$15-1,1,1))))</f>
        <v>0</v>
      </c>
      <c r="BC19" s="183">
        <f ca="1">IF(BC$13="",0,CHOOSE(Detalhamento.OpçãoServiços,OFFSET(Import.PLQ,$A19-1,BC$15-1,1,1),IF($E19&lt;&gt;1,IF(ISNUMBER(INDEX(Import.PLE,Detalhamento!$E19,Detalhamento!BC$15)),IF(INDEX(Import.PLE,Detalhamento!$E19,Detalhamento!BC$15)&lt;=mediçao,OFFSET(Import.PLQ,$A19-1,BC$15-1,1,1),0),0),PLE!$AA$28*OFFSET(Import.PLQ,$A19-1,BC$15-1,1,1)),IF($E19&lt;&gt;1,IF(ISNUMBER(INDEX(Import.PLE,Detalhamento!$E19,Detalhamento!BC$15)),IF(INDEX(Import.PLE,Detalhamento!$E19,Detalhamento!BC$15)&lt;=mediçao,0,OFFSET(Import.PLQ,$A19-1,BC$15-1,1,1)),OFFSET(Import.PLQ,$A19-1,BC$15-1,1,1)),(1-PLE!$AA$28)*OFFSET(Import.PLQ,$A19-1,BC$15-1,1,1))))</f>
        <v>0</v>
      </c>
      <c r="BD19" s="183">
        <f ca="1">IF(BD$13="",0,CHOOSE(Detalhamento.OpçãoServiços,OFFSET(Import.PLQ,$A19-1,BD$15-1,1,1),IF($E19&lt;&gt;1,IF(ISNUMBER(INDEX(Import.PLE,Detalhamento!$E19,Detalhamento!BD$15)),IF(INDEX(Import.PLE,Detalhamento!$E19,Detalhamento!BD$15)&lt;=mediçao,OFFSET(Import.PLQ,$A19-1,BD$15-1,1,1),0),0),PLE!$AA$28*OFFSET(Import.PLQ,$A19-1,BD$15-1,1,1)),IF($E19&lt;&gt;1,IF(ISNUMBER(INDEX(Import.PLE,Detalhamento!$E19,Detalhamento!BD$15)),IF(INDEX(Import.PLE,Detalhamento!$E19,Detalhamento!BD$15)&lt;=mediçao,0,OFFSET(Import.PLQ,$A19-1,BD$15-1,1,1)),OFFSET(Import.PLQ,$A19-1,BD$15-1,1,1)),(1-PLE!$AA$28)*OFFSET(Import.PLQ,$A19-1,BD$15-1,1,1))))</f>
        <v>0</v>
      </c>
      <c r="BE19" s="183">
        <f ca="1">IF(BE$13="",0,CHOOSE(Detalhamento.OpçãoServiços,OFFSET(Import.PLQ,$A19-1,BE$15-1,1,1),IF($E19&lt;&gt;1,IF(ISNUMBER(INDEX(Import.PLE,Detalhamento!$E19,Detalhamento!BE$15)),IF(INDEX(Import.PLE,Detalhamento!$E19,Detalhamento!BE$15)&lt;=mediçao,OFFSET(Import.PLQ,$A19-1,BE$15-1,1,1),0),0),PLE!$AA$28*OFFSET(Import.PLQ,$A19-1,BE$15-1,1,1)),IF($E19&lt;&gt;1,IF(ISNUMBER(INDEX(Import.PLE,Detalhamento!$E19,Detalhamento!BE$15)),IF(INDEX(Import.PLE,Detalhamento!$E19,Detalhamento!BE$15)&lt;=mediçao,0,OFFSET(Import.PLQ,$A19-1,BE$15-1,1,1)),OFFSET(Import.PLQ,$A19-1,BE$15-1,1,1)),(1-PLE!$AA$28)*OFFSET(Import.PLQ,$A19-1,BE$15-1,1,1))))</f>
        <v>0</v>
      </c>
      <c r="BF19" s="183">
        <f ca="1">IF(BF$13="",0,CHOOSE(Detalhamento.OpçãoServiços,OFFSET(Import.PLQ,$A19-1,BF$15-1,1,1),IF($E19&lt;&gt;1,IF(ISNUMBER(INDEX(Import.PLE,Detalhamento!$E19,Detalhamento!BF$15)),IF(INDEX(Import.PLE,Detalhamento!$E19,Detalhamento!BF$15)&lt;=mediçao,OFFSET(Import.PLQ,$A19-1,BF$15-1,1,1),0),0),PLE!$AA$28*OFFSET(Import.PLQ,$A19-1,BF$15-1,1,1)),IF($E19&lt;&gt;1,IF(ISNUMBER(INDEX(Import.PLE,Detalhamento!$E19,Detalhamento!BF$15)),IF(INDEX(Import.PLE,Detalhamento!$E19,Detalhamento!BF$15)&lt;=mediçao,0,OFFSET(Import.PLQ,$A19-1,BF$15-1,1,1)),OFFSET(Import.PLQ,$A19-1,BF$15-1,1,1)),(1-PLE!$AA$28)*OFFSET(Import.PLQ,$A19-1,BF$15-1,1,1))))</f>
        <v>0</v>
      </c>
      <c r="BG19" s="183">
        <f ca="1">IF(BG$13="",0,CHOOSE(Detalhamento.OpçãoServiços,OFFSET(Import.PLQ,$A19-1,BG$15-1,1,1),IF($E19&lt;&gt;1,IF(ISNUMBER(INDEX(Import.PLE,Detalhamento!$E19,Detalhamento!BG$15)),IF(INDEX(Import.PLE,Detalhamento!$E19,Detalhamento!BG$15)&lt;=mediçao,OFFSET(Import.PLQ,$A19-1,BG$15-1,1,1),0),0),PLE!$AA$28*OFFSET(Import.PLQ,$A19-1,BG$15-1,1,1)),IF($E19&lt;&gt;1,IF(ISNUMBER(INDEX(Import.PLE,Detalhamento!$E19,Detalhamento!BG$15)),IF(INDEX(Import.PLE,Detalhamento!$E19,Detalhamento!BG$15)&lt;=mediçao,0,OFFSET(Import.PLQ,$A19-1,BG$15-1,1,1)),OFFSET(Import.PLQ,$A19-1,BG$15-1,1,1)),(1-PLE!$AA$28)*OFFSET(Import.PLQ,$A19-1,BG$15-1,1,1))))</f>
        <v>0</v>
      </c>
      <c r="BH19" s="183">
        <f ca="1">IF(BH$13="",0,CHOOSE(Detalhamento.OpçãoServiços,OFFSET(Import.PLQ,$A19-1,BH$15-1,1,1),IF($E19&lt;&gt;1,IF(ISNUMBER(INDEX(Import.PLE,Detalhamento!$E19,Detalhamento!BH$15)),IF(INDEX(Import.PLE,Detalhamento!$E19,Detalhamento!BH$15)&lt;=mediçao,OFFSET(Import.PLQ,$A19-1,BH$15-1,1,1),0),0),PLE!$AA$28*OFFSET(Import.PLQ,$A19-1,BH$15-1,1,1)),IF($E19&lt;&gt;1,IF(ISNUMBER(INDEX(Import.PLE,Detalhamento!$E19,Detalhamento!BH$15)),IF(INDEX(Import.PLE,Detalhamento!$E19,Detalhamento!BH$15)&lt;=mediçao,0,OFFSET(Import.PLQ,$A19-1,BH$15-1,1,1)),OFFSET(Import.PLQ,$A19-1,BH$15-1,1,1)),(1-PLE!$AA$28)*OFFSET(Import.PLQ,$A19-1,BH$15-1,1,1))))</f>
        <v>0</v>
      </c>
      <c r="BI19" s="183">
        <f ca="1">IF(BI$13="",0,CHOOSE(Detalhamento.OpçãoServiços,OFFSET(Import.PLQ,$A19-1,BI$15-1,1,1),IF($E19&lt;&gt;1,IF(ISNUMBER(INDEX(Import.PLE,Detalhamento!$E19,Detalhamento!BI$15)),IF(INDEX(Import.PLE,Detalhamento!$E19,Detalhamento!BI$15)&lt;=mediçao,OFFSET(Import.PLQ,$A19-1,BI$15-1,1,1),0),0),PLE!$AA$28*OFFSET(Import.PLQ,$A19-1,BI$15-1,1,1)),IF($E19&lt;&gt;1,IF(ISNUMBER(INDEX(Import.PLE,Detalhamento!$E19,Detalhamento!BI$15)),IF(INDEX(Import.PLE,Detalhamento!$E19,Detalhamento!BI$15)&lt;=mediçao,0,OFFSET(Import.PLQ,$A19-1,BI$15-1,1,1)),OFFSET(Import.PLQ,$A19-1,BI$15-1,1,1)),(1-PLE!$AA$28)*OFFSET(Import.PLQ,$A19-1,BI$15-1,1,1))))</f>
        <v>0</v>
      </c>
    </row>
    <row r="20" spans="1:61" hidden="1" x14ac:dyDescent="0.2">
      <c r="A20" s="196">
        <v>4</v>
      </c>
      <c r="B20" s="28" t="str">
        <f t="shared" ca="1" si="8"/>
        <v>Nível</v>
      </c>
      <c r="E20" s="193">
        <f t="shared" ca="1" si="9"/>
        <v>0</v>
      </c>
      <c r="F20" s="194">
        <f t="shared" ca="1" si="10"/>
        <v>0</v>
      </c>
      <c r="G20" s="194" t="str">
        <f t="shared" ca="1" si="11"/>
        <v>2.0</v>
      </c>
      <c r="H20" s="222" t="str">
        <f t="shared" ca="1" si="11"/>
        <v>CANTEIRO DE OBRA</v>
      </c>
      <c r="I20" s="48" t="str">
        <f t="shared" ca="1" si="12"/>
        <v/>
      </c>
      <c r="J20" s="183" t="str">
        <f t="shared" ca="1" si="13"/>
        <v/>
      </c>
      <c r="K20" s="83"/>
      <c r="L20" s="183">
        <f ca="1">IF(L$13="",0,CHOOSE(Detalhamento.OpçãoServiços,OFFSET(Import.PLQ,$A20-1,L$15-1,1,1),IF($E20&lt;&gt;1,IF(ISNUMBER(INDEX(Import.PLE,Detalhamento!$E20,Detalhamento!L$15)),IF(INDEX(Import.PLE,Detalhamento!$E20,Detalhamento!L$15)&lt;=mediçao,OFFSET(Import.PLQ,$A20-1,L$15-1,1,1),0),0),PLE!$AA$28*OFFSET(Import.PLQ,$A20-1,L$15-1,1,1)),IF($E20&lt;&gt;1,IF(ISNUMBER(INDEX(Import.PLE,Detalhamento!$E20,Detalhamento!L$15)),IF(INDEX(Import.PLE,Detalhamento!$E20,Detalhamento!L$15)&lt;=mediçao,0,OFFSET(Import.PLQ,$A20-1,L$15-1,1,1)),OFFSET(Import.PLQ,$A20-1,L$15-1,1,1)),(1-PLE!$AA$28)*OFFSET(Import.PLQ,$A20-1,L$15-1,1,1))))</f>
        <v>0</v>
      </c>
      <c r="M20" s="183">
        <f ca="1">IF(M$13="",0,CHOOSE(Detalhamento.OpçãoServiços,OFFSET(Import.PLQ,$A20-1,M$15-1,1,1),IF($E20&lt;&gt;1,IF(ISNUMBER(INDEX(Import.PLE,Detalhamento!$E20,Detalhamento!M$15)),IF(INDEX(Import.PLE,Detalhamento!$E20,Detalhamento!M$15)&lt;=mediçao,OFFSET(Import.PLQ,$A20-1,M$15-1,1,1),0),0),PLE!$AA$28*OFFSET(Import.PLQ,$A20-1,M$15-1,1,1)),IF($E20&lt;&gt;1,IF(ISNUMBER(INDEX(Import.PLE,Detalhamento!$E20,Detalhamento!M$15)),IF(INDEX(Import.PLE,Detalhamento!$E20,Detalhamento!M$15)&lt;=mediçao,0,OFFSET(Import.PLQ,$A20-1,M$15-1,1,1)),OFFSET(Import.PLQ,$A20-1,M$15-1,1,1)),(1-PLE!$AA$28)*OFFSET(Import.PLQ,$A20-1,M$15-1,1,1))))</f>
        <v>0</v>
      </c>
      <c r="N20" s="183">
        <f ca="1">IF(N$13="",0,CHOOSE(Detalhamento.OpçãoServiços,OFFSET(Import.PLQ,$A20-1,N$15-1,1,1),IF($E20&lt;&gt;1,IF(ISNUMBER(INDEX(Import.PLE,Detalhamento!$E20,Detalhamento!N$15)),IF(INDEX(Import.PLE,Detalhamento!$E20,Detalhamento!N$15)&lt;=mediçao,OFFSET(Import.PLQ,$A20-1,N$15-1,1,1),0),0),PLE!$AA$28*OFFSET(Import.PLQ,$A20-1,N$15-1,1,1)),IF($E20&lt;&gt;1,IF(ISNUMBER(INDEX(Import.PLE,Detalhamento!$E20,Detalhamento!N$15)),IF(INDEX(Import.PLE,Detalhamento!$E20,Detalhamento!N$15)&lt;=mediçao,0,OFFSET(Import.PLQ,$A20-1,N$15-1,1,1)),OFFSET(Import.PLQ,$A20-1,N$15-1,1,1)),(1-PLE!$AA$28)*OFFSET(Import.PLQ,$A20-1,N$15-1,1,1))))</f>
        <v>0</v>
      </c>
      <c r="O20" s="183">
        <f ca="1">IF(O$13="",0,CHOOSE(Detalhamento.OpçãoServiços,OFFSET(Import.PLQ,$A20-1,O$15-1,1,1),IF($E20&lt;&gt;1,IF(ISNUMBER(INDEX(Import.PLE,Detalhamento!$E20,Detalhamento!O$15)),IF(INDEX(Import.PLE,Detalhamento!$E20,Detalhamento!O$15)&lt;=mediçao,OFFSET(Import.PLQ,$A20-1,O$15-1,1,1),0),0),PLE!$AA$28*OFFSET(Import.PLQ,$A20-1,O$15-1,1,1)),IF($E20&lt;&gt;1,IF(ISNUMBER(INDEX(Import.PLE,Detalhamento!$E20,Detalhamento!O$15)),IF(INDEX(Import.PLE,Detalhamento!$E20,Detalhamento!O$15)&lt;=mediçao,0,OFFSET(Import.PLQ,$A20-1,O$15-1,1,1)),OFFSET(Import.PLQ,$A20-1,O$15-1,1,1)),(1-PLE!$AA$28)*OFFSET(Import.PLQ,$A20-1,O$15-1,1,1))))</f>
        <v>0</v>
      </c>
      <c r="P20" s="183">
        <f ca="1">IF(P$13="",0,CHOOSE(Detalhamento.OpçãoServiços,OFFSET(Import.PLQ,$A20-1,P$15-1,1,1),IF($E20&lt;&gt;1,IF(ISNUMBER(INDEX(Import.PLE,Detalhamento!$E20,Detalhamento!P$15)),IF(INDEX(Import.PLE,Detalhamento!$E20,Detalhamento!P$15)&lt;=mediçao,OFFSET(Import.PLQ,$A20-1,P$15-1,1,1),0),0),PLE!$AA$28*OFFSET(Import.PLQ,$A20-1,P$15-1,1,1)),IF($E20&lt;&gt;1,IF(ISNUMBER(INDEX(Import.PLE,Detalhamento!$E20,Detalhamento!P$15)),IF(INDEX(Import.PLE,Detalhamento!$E20,Detalhamento!P$15)&lt;=mediçao,0,OFFSET(Import.PLQ,$A20-1,P$15-1,1,1)),OFFSET(Import.PLQ,$A20-1,P$15-1,1,1)),(1-PLE!$AA$28)*OFFSET(Import.PLQ,$A20-1,P$15-1,1,1))))</f>
        <v>0</v>
      </c>
      <c r="Q20" s="183">
        <f ca="1">IF(Q$13="",0,CHOOSE(Detalhamento.OpçãoServiços,OFFSET(Import.PLQ,$A20-1,Q$15-1,1,1),IF($E20&lt;&gt;1,IF(ISNUMBER(INDEX(Import.PLE,Detalhamento!$E20,Detalhamento!Q$15)),IF(INDEX(Import.PLE,Detalhamento!$E20,Detalhamento!Q$15)&lt;=mediçao,OFFSET(Import.PLQ,$A20-1,Q$15-1,1,1),0),0),PLE!$AA$28*OFFSET(Import.PLQ,$A20-1,Q$15-1,1,1)),IF($E20&lt;&gt;1,IF(ISNUMBER(INDEX(Import.PLE,Detalhamento!$E20,Detalhamento!Q$15)),IF(INDEX(Import.PLE,Detalhamento!$E20,Detalhamento!Q$15)&lt;=mediçao,0,OFFSET(Import.PLQ,$A20-1,Q$15-1,1,1)),OFFSET(Import.PLQ,$A20-1,Q$15-1,1,1)),(1-PLE!$AA$28)*OFFSET(Import.PLQ,$A20-1,Q$15-1,1,1))))</f>
        <v>0</v>
      </c>
      <c r="R20" s="183">
        <f ca="1">IF(R$13="",0,CHOOSE(Detalhamento.OpçãoServiços,OFFSET(Import.PLQ,$A20-1,R$15-1,1,1),IF($E20&lt;&gt;1,IF(ISNUMBER(INDEX(Import.PLE,Detalhamento!$E20,Detalhamento!R$15)),IF(INDEX(Import.PLE,Detalhamento!$E20,Detalhamento!R$15)&lt;=mediçao,OFFSET(Import.PLQ,$A20-1,R$15-1,1,1),0),0),PLE!$AA$28*OFFSET(Import.PLQ,$A20-1,R$15-1,1,1)),IF($E20&lt;&gt;1,IF(ISNUMBER(INDEX(Import.PLE,Detalhamento!$E20,Detalhamento!R$15)),IF(INDEX(Import.PLE,Detalhamento!$E20,Detalhamento!R$15)&lt;=mediçao,0,OFFSET(Import.PLQ,$A20-1,R$15-1,1,1)),OFFSET(Import.PLQ,$A20-1,R$15-1,1,1)),(1-PLE!$AA$28)*OFFSET(Import.PLQ,$A20-1,R$15-1,1,1))))</f>
        <v>0</v>
      </c>
      <c r="S20" s="183">
        <f ca="1">IF(S$13="",0,CHOOSE(Detalhamento.OpçãoServiços,OFFSET(Import.PLQ,$A20-1,S$15-1,1,1),IF($E20&lt;&gt;1,IF(ISNUMBER(INDEX(Import.PLE,Detalhamento!$E20,Detalhamento!S$15)),IF(INDEX(Import.PLE,Detalhamento!$E20,Detalhamento!S$15)&lt;=mediçao,OFFSET(Import.PLQ,$A20-1,S$15-1,1,1),0),0),PLE!$AA$28*OFFSET(Import.PLQ,$A20-1,S$15-1,1,1)),IF($E20&lt;&gt;1,IF(ISNUMBER(INDEX(Import.PLE,Detalhamento!$E20,Detalhamento!S$15)),IF(INDEX(Import.PLE,Detalhamento!$E20,Detalhamento!S$15)&lt;=mediçao,0,OFFSET(Import.PLQ,$A20-1,S$15-1,1,1)),OFFSET(Import.PLQ,$A20-1,S$15-1,1,1)),(1-PLE!$AA$28)*OFFSET(Import.PLQ,$A20-1,S$15-1,1,1))))</f>
        <v>0</v>
      </c>
      <c r="T20" s="183">
        <f ca="1">IF(T$13="",0,CHOOSE(Detalhamento.OpçãoServiços,OFFSET(Import.PLQ,$A20-1,T$15-1,1,1),IF($E20&lt;&gt;1,IF(ISNUMBER(INDEX(Import.PLE,Detalhamento!$E20,Detalhamento!T$15)),IF(INDEX(Import.PLE,Detalhamento!$E20,Detalhamento!T$15)&lt;=mediçao,OFFSET(Import.PLQ,$A20-1,T$15-1,1,1),0),0),PLE!$AA$28*OFFSET(Import.PLQ,$A20-1,T$15-1,1,1)),IF($E20&lt;&gt;1,IF(ISNUMBER(INDEX(Import.PLE,Detalhamento!$E20,Detalhamento!T$15)),IF(INDEX(Import.PLE,Detalhamento!$E20,Detalhamento!T$15)&lt;=mediçao,0,OFFSET(Import.PLQ,$A20-1,T$15-1,1,1)),OFFSET(Import.PLQ,$A20-1,T$15-1,1,1)),(1-PLE!$AA$28)*OFFSET(Import.PLQ,$A20-1,T$15-1,1,1))))</f>
        <v>0</v>
      </c>
      <c r="U20" s="183">
        <f ca="1">IF(U$13="",0,CHOOSE(Detalhamento.OpçãoServiços,OFFSET(Import.PLQ,$A20-1,U$15-1,1,1),IF($E20&lt;&gt;1,IF(ISNUMBER(INDEX(Import.PLE,Detalhamento!$E20,Detalhamento!U$15)),IF(INDEX(Import.PLE,Detalhamento!$E20,Detalhamento!U$15)&lt;=mediçao,OFFSET(Import.PLQ,$A20-1,U$15-1,1,1),0),0),PLE!$AA$28*OFFSET(Import.PLQ,$A20-1,U$15-1,1,1)),IF($E20&lt;&gt;1,IF(ISNUMBER(INDEX(Import.PLE,Detalhamento!$E20,Detalhamento!U$15)),IF(INDEX(Import.PLE,Detalhamento!$E20,Detalhamento!U$15)&lt;=mediçao,0,OFFSET(Import.PLQ,$A20-1,U$15-1,1,1)),OFFSET(Import.PLQ,$A20-1,U$15-1,1,1)),(1-PLE!$AA$28)*OFFSET(Import.PLQ,$A20-1,U$15-1,1,1))))</f>
        <v>0</v>
      </c>
      <c r="V20" s="183">
        <f ca="1">IF(V$13="",0,CHOOSE(Detalhamento.OpçãoServiços,OFFSET(Import.PLQ,$A20-1,V$15-1,1,1),IF($E20&lt;&gt;1,IF(ISNUMBER(INDEX(Import.PLE,Detalhamento!$E20,Detalhamento!V$15)),IF(INDEX(Import.PLE,Detalhamento!$E20,Detalhamento!V$15)&lt;=mediçao,OFFSET(Import.PLQ,$A20-1,V$15-1,1,1),0),0),PLE!$AA$28*OFFSET(Import.PLQ,$A20-1,V$15-1,1,1)),IF($E20&lt;&gt;1,IF(ISNUMBER(INDEX(Import.PLE,Detalhamento!$E20,Detalhamento!V$15)),IF(INDEX(Import.PLE,Detalhamento!$E20,Detalhamento!V$15)&lt;=mediçao,0,OFFSET(Import.PLQ,$A20-1,V$15-1,1,1)),OFFSET(Import.PLQ,$A20-1,V$15-1,1,1)),(1-PLE!$AA$28)*OFFSET(Import.PLQ,$A20-1,V$15-1,1,1))))</f>
        <v>0</v>
      </c>
      <c r="W20" s="183">
        <f ca="1">IF(W$13="",0,CHOOSE(Detalhamento.OpçãoServiços,OFFSET(Import.PLQ,$A20-1,W$15-1,1,1),IF($E20&lt;&gt;1,IF(ISNUMBER(INDEX(Import.PLE,Detalhamento!$E20,Detalhamento!W$15)),IF(INDEX(Import.PLE,Detalhamento!$E20,Detalhamento!W$15)&lt;=mediçao,OFFSET(Import.PLQ,$A20-1,W$15-1,1,1),0),0),PLE!$AA$28*OFFSET(Import.PLQ,$A20-1,W$15-1,1,1)),IF($E20&lt;&gt;1,IF(ISNUMBER(INDEX(Import.PLE,Detalhamento!$E20,Detalhamento!W$15)),IF(INDEX(Import.PLE,Detalhamento!$E20,Detalhamento!W$15)&lt;=mediçao,0,OFFSET(Import.PLQ,$A20-1,W$15-1,1,1)),OFFSET(Import.PLQ,$A20-1,W$15-1,1,1)),(1-PLE!$AA$28)*OFFSET(Import.PLQ,$A20-1,W$15-1,1,1))))</f>
        <v>0</v>
      </c>
      <c r="X20" s="183">
        <f ca="1">IF(X$13="",0,CHOOSE(Detalhamento.OpçãoServiços,OFFSET(Import.PLQ,$A20-1,X$15-1,1,1),IF($E20&lt;&gt;1,IF(ISNUMBER(INDEX(Import.PLE,Detalhamento!$E20,Detalhamento!X$15)),IF(INDEX(Import.PLE,Detalhamento!$E20,Detalhamento!X$15)&lt;=mediçao,OFFSET(Import.PLQ,$A20-1,X$15-1,1,1),0),0),PLE!$AA$28*OFFSET(Import.PLQ,$A20-1,X$15-1,1,1)),IF($E20&lt;&gt;1,IF(ISNUMBER(INDEX(Import.PLE,Detalhamento!$E20,Detalhamento!X$15)),IF(INDEX(Import.PLE,Detalhamento!$E20,Detalhamento!X$15)&lt;=mediçao,0,OFFSET(Import.PLQ,$A20-1,X$15-1,1,1)),OFFSET(Import.PLQ,$A20-1,X$15-1,1,1)),(1-PLE!$AA$28)*OFFSET(Import.PLQ,$A20-1,X$15-1,1,1))))</f>
        <v>0</v>
      </c>
      <c r="Y20" s="183">
        <f ca="1">IF(Y$13="",0,CHOOSE(Detalhamento.OpçãoServiços,OFFSET(Import.PLQ,$A20-1,Y$15-1,1,1),IF($E20&lt;&gt;1,IF(ISNUMBER(INDEX(Import.PLE,Detalhamento!$E20,Detalhamento!Y$15)),IF(INDEX(Import.PLE,Detalhamento!$E20,Detalhamento!Y$15)&lt;=mediçao,OFFSET(Import.PLQ,$A20-1,Y$15-1,1,1),0),0),PLE!$AA$28*OFFSET(Import.PLQ,$A20-1,Y$15-1,1,1)),IF($E20&lt;&gt;1,IF(ISNUMBER(INDEX(Import.PLE,Detalhamento!$E20,Detalhamento!Y$15)),IF(INDEX(Import.PLE,Detalhamento!$E20,Detalhamento!Y$15)&lt;=mediçao,0,OFFSET(Import.PLQ,$A20-1,Y$15-1,1,1)),OFFSET(Import.PLQ,$A20-1,Y$15-1,1,1)),(1-PLE!$AA$28)*OFFSET(Import.PLQ,$A20-1,Y$15-1,1,1))))</f>
        <v>0</v>
      </c>
      <c r="Z20" s="183">
        <f ca="1">IF(Z$13="",0,CHOOSE(Detalhamento.OpçãoServiços,OFFSET(Import.PLQ,$A20-1,Z$15-1,1,1),IF($E20&lt;&gt;1,IF(ISNUMBER(INDEX(Import.PLE,Detalhamento!$E20,Detalhamento!Z$15)),IF(INDEX(Import.PLE,Detalhamento!$E20,Detalhamento!Z$15)&lt;=mediçao,OFFSET(Import.PLQ,$A20-1,Z$15-1,1,1),0),0),PLE!$AA$28*OFFSET(Import.PLQ,$A20-1,Z$15-1,1,1)),IF($E20&lt;&gt;1,IF(ISNUMBER(INDEX(Import.PLE,Detalhamento!$E20,Detalhamento!Z$15)),IF(INDEX(Import.PLE,Detalhamento!$E20,Detalhamento!Z$15)&lt;=mediçao,0,OFFSET(Import.PLQ,$A20-1,Z$15-1,1,1)),OFFSET(Import.PLQ,$A20-1,Z$15-1,1,1)),(1-PLE!$AA$28)*OFFSET(Import.PLQ,$A20-1,Z$15-1,1,1))))</f>
        <v>0</v>
      </c>
      <c r="AA20" s="183">
        <f ca="1">IF(AA$13="",0,CHOOSE(Detalhamento.OpçãoServiços,OFFSET(Import.PLQ,$A20-1,AA$15-1,1,1),IF($E20&lt;&gt;1,IF(ISNUMBER(INDEX(Import.PLE,Detalhamento!$E20,Detalhamento!AA$15)),IF(INDEX(Import.PLE,Detalhamento!$E20,Detalhamento!AA$15)&lt;=mediçao,OFFSET(Import.PLQ,$A20-1,AA$15-1,1,1),0),0),PLE!$AA$28*OFFSET(Import.PLQ,$A20-1,AA$15-1,1,1)),IF($E20&lt;&gt;1,IF(ISNUMBER(INDEX(Import.PLE,Detalhamento!$E20,Detalhamento!AA$15)),IF(INDEX(Import.PLE,Detalhamento!$E20,Detalhamento!AA$15)&lt;=mediçao,0,OFFSET(Import.PLQ,$A20-1,AA$15-1,1,1)),OFFSET(Import.PLQ,$A20-1,AA$15-1,1,1)),(1-PLE!$AA$28)*OFFSET(Import.PLQ,$A20-1,AA$15-1,1,1))))</f>
        <v>0</v>
      </c>
      <c r="AB20" s="183">
        <f ca="1">IF(AB$13="",0,CHOOSE(Detalhamento.OpçãoServiços,OFFSET(Import.PLQ,$A20-1,AB$15-1,1,1),IF($E20&lt;&gt;1,IF(ISNUMBER(INDEX(Import.PLE,Detalhamento!$E20,Detalhamento!AB$15)),IF(INDEX(Import.PLE,Detalhamento!$E20,Detalhamento!AB$15)&lt;=mediçao,OFFSET(Import.PLQ,$A20-1,AB$15-1,1,1),0),0),PLE!$AA$28*OFFSET(Import.PLQ,$A20-1,AB$15-1,1,1)),IF($E20&lt;&gt;1,IF(ISNUMBER(INDEX(Import.PLE,Detalhamento!$E20,Detalhamento!AB$15)),IF(INDEX(Import.PLE,Detalhamento!$E20,Detalhamento!AB$15)&lt;=mediçao,0,OFFSET(Import.PLQ,$A20-1,AB$15-1,1,1)),OFFSET(Import.PLQ,$A20-1,AB$15-1,1,1)),(1-PLE!$AA$28)*OFFSET(Import.PLQ,$A20-1,AB$15-1,1,1))))</f>
        <v>0</v>
      </c>
      <c r="AC20" s="183">
        <f ca="1">IF(AC$13="",0,CHOOSE(Detalhamento.OpçãoServiços,OFFSET(Import.PLQ,$A20-1,AC$15-1,1,1),IF($E20&lt;&gt;1,IF(ISNUMBER(INDEX(Import.PLE,Detalhamento!$E20,Detalhamento!AC$15)),IF(INDEX(Import.PLE,Detalhamento!$E20,Detalhamento!AC$15)&lt;=mediçao,OFFSET(Import.PLQ,$A20-1,AC$15-1,1,1),0),0),PLE!$AA$28*OFFSET(Import.PLQ,$A20-1,AC$15-1,1,1)),IF($E20&lt;&gt;1,IF(ISNUMBER(INDEX(Import.PLE,Detalhamento!$E20,Detalhamento!AC$15)),IF(INDEX(Import.PLE,Detalhamento!$E20,Detalhamento!AC$15)&lt;=mediçao,0,OFFSET(Import.PLQ,$A20-1,AC$15-1,1,1)),OFFSET(Import.PLQ,$A20-1,AC$15-1,1,1)),(1-PLE!$AA$28)*OFFSET(Import.PLQ,$A20-1,AC$15-1,1,1))))</f>
        <v>0</v>
      </c>
      <c r="AD20" s="183">
        <f ca="1">IF(AD$13="",0,CHOOSE(Detalhamento.OpçãoServiços,OFFSET(Import.PLQ,$A20-1,AD$15-1,1,1),IF($E20&lt;&gt;1,IF(ISNUMBER(INDEX(Import.PLE,Detalhamento!$E20,Detalhamento!AD$15)),IF(INDEX(Import.PLE,Detalhamento!$E20,Detalhamento!AD$15)&lt;=mediçao,OFFSET(Import.PLQ,$A20-1,AD$15-1,1,1),0),0),PLE!$AA$28*OFFSET(Import.PLQ,$A20-1,AD$15-1,1,1)),IF($E20&lt;&gt;1,IF(ISNUMBER(INDEX(Import.PLE,Detalhamento!$E20,Detalhamento!AD$15)),IF(INDEX(Import.PLE,Detalhamento!$E20,Detalhamento!AD$15)&lt;=mediçao,0,OFFSET(Import.PLQ,$A20-1,AD$15-1,1,1)),OFFSET(Import.PLQ,$A20-1,AD$15-1,1,1)),(1-PLE!$AA$28)*OFFSET(Import.PLQ,$A20-1,AD$15-1,1,1))))</f>
        <v>0</v>
      </c>
      <c r="AE20" s="183">
        <f ca="1">IF(AE$13="",0,CHOOSE(Detalhamento.OpçãoServiços,OFFSET(Import.PLQ,$A20-1,AE$15-1,1,1),IF($E20&lt;&gt;1,IF(ISNUMBER(INDEX(Import.PLE,Detalhamento!$E20,Detalhamento!AE$15)),IF(INDEX(Import.PLE,Detalhamento!$E20,Detalhamento!AE$15)&lt;=mediçao,OFFSET(Import.PLQ,$A20-1,AE$15-1,1,1),0),0),PLE!$AA$28*OFFSET(Import.PLQ,$A20-1,AE$15-1,1,1)),IF($E20&lt;&gt;1,IF(ISNUMBER(INDEX(Import.PLE,Detalhamento!$E20,Detalhamento!AE$15)),IF(INDEX(Import.PLE,Detalhamento!$E20,Detalhamento!AE$15)&lt;=mediçao,0,OFFSET(Import.PLQ,$A20-1,AE$15-1,1,1)),OFFSET(Import.PLQ,$A20-1,AE$15-1,1,1)),(1-PLE!$AA$28)*OFFSET(Import.PLQ,$A20-1,AE$15-1,1,1))))</f>
        <v>0</v>
      </c>
      <c r="AF20" s="183">
        <f ca="1">IF(AF$13="",0,CHOOSE(Detalhamento.OpçãoServiços,OFFSET(Import.PLQ,$A20-1,AF$15-1,1,1),IF($E20&lt;&gt;1,IF(ISNUMBER(INDEX(Import.PLE,Detalhamento!$E20,Detalhamento!AF$15)),IF(INDEX(Import.PLE,Detalhamento!$E20,Detalhamento!AF$15)&lt;=mediçao,OFFSET(Import.PLQ,$A20-1,AF$15-1,1,1),0),0),PLE!$AA$28*OFFSET(Import.PLQ,$A20-1,AF$15-1,1,1)),IF($E20&lt;&gt;1,IF(ISNUMBER(INDEX(Import.PLE,Detalhamento!$E20,Detalhamento!AF$15)),IF(INDEX(Import.PLE,Detalhamento!$E20,Detalhamento!AF$15)&lt;=mediçao,0,OFFSET(Import.PLQ,$A20-1,AF$15-1,1,1)),OFFSET(Import.PLQ,$A20-1,AF$15-1,1,1)),(1-PLE!$AA$28)*OFFSET(Import.PLQ,$A20-1,AF$15-1,1,1))))</f>
        <v>0</v>
      </c>
      <c r="AG20" s="183">
        <f ca="1">IF(AG$13="",0,CHOOSE(Detalhamento.OpçãoServiços,OFFSET(Import.PLQ,$A20-1,AG$15-1,1,1),IF($E20&lt;&gt;1,IF(ISNUMBER(INDEX(Import.PLE,Detalhamento!$E20,Detalhamento!AG$15)),IF(INDEX(Import.PLE,Detalhamento!$E20,Detalhamento!AG$15)&lt;=mediçao,OFFSET(Import.PLQ,$A20-1,AG$15-1,1,1),0),0),PLE!$AA$28*OFFSET(Import.PLQ,$A20-1,AG$15-1,1,1)),IF($E20&lt;&gt;1,IF(ISNUMBER(INDEX(Import.PLE,Detalhamento!$E20,Detalhamento!AG$15)),IF(INDEX(Import.PLE,Detalhamento!$E20,Detalhamento!AG$15)&lt;=mediçao,0,OFFSET(Import.PLQ,$A20-1,AG$15-1,1,1)),OFFSET(Import.PLQ,$A20-1,AG$15-1,1,1)),(1-PLE!$AA$28)*OFFSET(Import.PLQ,$A20-1,AG$15-1,1,1))))</f>
        <v>0</v>
      </c>
      <c r="AH20" s="183">
        <f ca="1">IF(AH$13="",0,CHOOSE(Detalhamento.OpçãoServiços,OFFSET(Import.PLQ,$A20-1,AH$15-1,1,1),IF($E20&lt;&gt;1,IF(ISNUMBER(INDEX(Import.PLE,Detalhamento!$E20,Detalhamento!AH$15)),IF(INDEX(Import.PLE,Detalhamento!$E20,Detalhamento!AH$15)&lt;=mediçao,OFFSET(Import.PLQ,$A20-1,AH$15-1,1,1),0),0),PLE!$AA$28*OFFSET(Import.PLQ,$A20-1,AH$15-1,1,1)),IF($E20&lt;&gt;1,IF(ISNUMBER(INDEX(Import.PLE,Detalhamento!$E20,Detalhamento!AH$15)),IF(INDEX(Import.PLE,Detalhamento!$E20,Detalhamento!AH$15)&lt;=mediçao,0,OFFSET(Import.PLQ,$A20-1,AH$15-1,1,1)),OFFSET(Import.PLQ,$A20-1,AH$15-1,1,1)),(1-PLE!$AA$28)*OFFSET(Import.PLQ,$A20-1,AH$15-1,1,1))))</f>
        <v>0</v>
      </c>
      <c r="AI20" s="183">
        <f ca="1">IF(AI$13="",0,CHOOSE(Detalhamento.OpçãoServiços,OFFSET(Import.PLQ,$A20-1,AI$15-1,1,1),IF($E20&lt;&gt;1,IF(ISNUMBER(INDEX(Import.PLE,Detalhamento!$E20,Detalhamento!AI$15)),IF(INDEX(Import.PLE,Detalhamento!$E20,Detalhamento!AI$15)&lt;=mediçao,OFFSET(Import.PLQ,$A20-1,AI$15-1,1,1),0),0),PLE!$AA$28*OFFSET(Import.PLQ,$A20-1,AI$15-1,1,1)),IF($E20&lt;&gt;1,IF(ISNUMBER(INDEX(Import.PLE,Detalhamento!$E20,Detalhamento!AI$15)),IF(INDEX(Import.PLE,Detalhamento!$E20,Detalhamento!AI$15)&lt;=mediçao,0,OFFSET(Import.PLQ,$A20-1,AI$15-1,1,1)),OFFSET(Import.PLQ,$A20-1,AI$15-1,1,1)),(1-PLE!$AA$28)*OFFSET(Import.PLQ,$A20-1,AI$15-1,1,1))))</f>
        <v>0</v>
      </c>
      <c r="AJ20" s="183">
        <f ca="1">IF(AJ$13="",0,CHOOSE(Detalhamento.OpçãoServiços,OFFSET(Import.PLQ,$A20-1,AJ$15-1,1,1),IF($E20&lt;&gt;1,IF(ISNUMBER(INDEX(Import.PLE,Detalhamento!$E20,Detalhamento!AJ$15)),IF(INDEX(Import.PLE,Detalhamento!$E20,Detalhamento!AJ$15)&lt;=mediçao,OFFSET(Import.PLQ,$A20-1,AJ$15-1,1,1),0),0),PLE!$AA$28*OFFSET(Import.PLQ,$A20-1,AJ$15-1,1,1)),IF($E20&lt;&gt;1,IF(ISNUMBER(INDEX(Import.PLE,Detalhamento!$E20,Detalhamento!AJ$15)),IF(INDEX(Import.PLE,Detalhamento!$E20,Detalhamento!AJ$15)&lt;=mediçao,0,OFFSET(Import.PLQ,$A20-1,AJ$15-1,1,1)),OFFSET(Import.PLQ,$A20-1,AJ$15-1,1,1)),(1-PLE!$AA$28)*OFFSET(Import.PLQ,$A20-1,AJ$15-1,1,1))))</f>
        <v>0</v>
      </c>
      <c r="AK20" s="183">
        <f ca="1">IF(AK$13="",0,CHOOSE(Detalhamento.OpçãoServiços,OFFSET(Import.PLQ,$A20-1,AK$15-1,1,1),IF($E20&lt;&gt;1,IF(ISNUMBER(INDEX(Import.PLE,Detalhamento!$E20,Detalhamento!AK$15)),IF(INDEX(Import.PLE,Detalhamento!$E20,Detalhamento!AK$15)&lt;=mediçao,OFFSET(Import.PLQ,$A20-1,AK$15-1,1,1),0),0),PLE!$AA$28*OFFSET(Import.PLQ,$A20-1,AK$15-1,1,1)),IF($E20&lt;&gt;1,IF(ISNUMBER(INDEX(Import.PLE,Detalhamento!$E20,Detalhamento!AK$15)),IF(INDEX(Import.PLE,Detalhamento!$E20,Detalhamento!AK$15)&lt;=mediçao,0,OFFSET(Import.PLQ,$A20-1,AK$15-1,1,1)),OFFSET(Import.PLQ,$A20-1,AK$15-1,1,1)),(1-PLE!$AA$28)*OFFSET(Import.PLQ,$A20-1,AK$15-1,1,1))))</f>
        <v>0</v>
      </c>
      <c r="AL20" s="183">
        <f ca="1">IF(AL$13="",0,CHOOSE(Detalhamento.OpçãoServiços,OFFSET(Import.PLQ,$A20-1,AL$15-1,1,1),IF($E20&lt;&gt;1,IF(ISNUMBER(INDEX(Import.PLE,Detalhamento!$E20,Detalhamento!AL$15)),IF(INDEX(Import.PLE,Detalhamento!$E20,Detalhamento!AL$15)&lt;=mediçao,OFFSET(Import.PLQ,$A20-1,AL$15-1,1,1),0),0),PLE!$AA$28*OFFSET(Import.PLQ,$A20-1,AL$15-1,1,1)),IF($E20&lt;&gt;1,IF(ISNUMBER(INDEX(Import.PLE,Detalhamento!$E20,Detalhamento!AL$15)),IF(INDEX(Import.PLE,Detalhamento!$E20,Detalhamento!AL$15)&lt;=mediçao,0,OFFSET(Import.PLQ,$A20-1,AL$15-1,1,1)),OFFSET(Import.PLQ,$A20-1,AL$15-1,1,1)),(1-PLE!$AA$28)*OFFSET(Import.PLQ,$A20-1,AL$15-1,1,1))))</f>
        <v>0</v>
      </c>
      <c r="AM20" s="183">
        <f ca="1">IF(AM$13="",0,CHOOSE(Detalhamento.OpçãoServiços,OFFSET(Import.PLQ,$A20-1,AM$15-1,1,1),IF($E20&lt;&gt;1,IF(ISNUMBER(INDEX(Import.PLE,Detalhamento!$E20,Detalhamento!AM$15)),IF(INDEX(Import.PLE,Detalhamento!$E20,Detalhamento!AM$15)&lt;=mediçao,OFFSET(Import.PLQ,$A20-1,AM$15-1,1,1),0),0),PLE!$AA$28*OFFSET(Import.PLQ,$A20-1,AM$15-1,1,1)),IF($E20&lt;&gt;1,IF(ISNUMBER(INDEX(Import.PLE,Detalhamento!$E20,Detalhamento!AM$15)),IF(INDEX(Import.PLE,Detalhamento!$E20,Detalhamento!AM$15)&lt;=mediçao,0,OFFSET(Import.PLQ,$A20-1,AM$15-1,1,1)),OFFSET(Import.PLQ,$A20-1,AM$15-1,1,1)),(1-PLE!$AA$28)*OFFSET(Import.PLQ,$A20-1,AM$15-1,1,1))))</f>
        <v>0</v>
      </c>
      <c r="AN20" s="183">
        <f ca="1">IF(AN$13="",0,CHOOSE(Detalhamento.OpçãoServiços,OFFSET(Import.PLQ,$A20-1,AN$15-1,1,1),IF($E20&lt;&gt;1,IF(ISNUMBER(INDEX(Import.PLE,Detalhamento!$E20,Detalhamento!AN$15)),IF(INDEX(Import.PLE,Detalhamento!$E20,Detalhamento!AN$15)&lt;=mediçao,OFFSET(Import.PLQ,$A20-1,AN$15-1,1,1),0),0),PLE!$AA$28*OFFSET(Import.PLQ,$A20-1,AN$15-1,1,1)),IF($E20&lt;&gt;1,IF(ISNUMBER(INDEX(Import.PLE,Detalhamento!$E20,Detalhamento!AN$15)),IF(INDEX(Import.PLE,Detalhamento!$E20,Detalhamento!AN$15)&lt;=mediçao,0,OFFSET(Import.PLQ,$A20-1,AN$15-1,1,1)),OFFSET(Import.PLQ,$A20-1,AN$15-1,1,1)),(1-PLE!$AA$28)*OFFSET(Import.PLQ,$A20-1,AN$15-1,1,1))))</f>
        <v>0</v>
      </c>
      <c r="AO20" s="183">
        <f ca="1">IF(AO$13="",0,CHOOSE(Detalhamento.OpçãoServiços,OFFSET(Import.PLQ,$A20-1,AO$15-1,1,1),IF($E20&lt;&gt;1,IF(ISNUMBER(INDEX(Import.PLE,Detalhamento!$E20,Detalhamento!AO$15)),IF(INDEX(Import.PLE,Detalhamento!$E20,Detalhamento!AO$15)&lt;=mediçao,OFFSET(Import.PLQ,$A20-1,AO$15-1,1,1),0),0),PLE!$AA$28*OFFSET(Import.PLQ,$A20-1,AO$15-1,1,1)),IF($E20&lt;&gt;1,IF(ISNUMBER(INDEX(Import.PLE,Detalhamento!$E20,Detalhamento!AO$15)),IF(INDEX(Import.PLE,Detalhamento!$E20,Detalhamento!AO$15)&lt;=mediçao,0,OFFSET(Import.PLQ,$A20-1,AO$15-1,1,1)),OFFSET(Import.PLQ,$A20-1,AO$15-1,1,1)),(1-PLE!$AA$28)*OFFSET(Import.PLQ,$A20-1,AO$15-1,1,1))))</f>
        <v>0</v>
      </c>
      <c r="AP20" s="183">
        <f ca="1">IF(AP$13="",0,CHOOSE(Detalhamento.OpçãoServiços,OFFSET(Import.PLQ,$A20-1,AP$15-1,1,1),IF($E20&lt;&gt;1,IF(ISNUMBER(INDEX(Import.PLE,Detalhamento!$E20,Detalhamento!AP$15)),IF(INDEX(Import.PLE,Detalhamento!$E20,Detalhamento!AP$15)&lt;=mediçao,OFFSET(Import.PLQ,$A20-1,AP$15-1,1,1),0),0),PLE!$AA$28*OFFSET(Import.PLQ,$A20-1,AP$15-1,1,1)),IF($E20&lt;&gt;1,IF(ISNUMBER(INDEX(Import.PLE,Detalhamento!$E20,Detalhamento!AP$15)),IF(INDEX(Import.PLE,Detalhamento!$E20,Detalhamento!AP$15)&lt;=mediçao,0,OFFSET(Import.PLQ,$A20-1,AP$15-1,1,1)),OFFSET(Import.PLQ,$A20-1,AP$15-1,1,1)),(1-PLE!$AA$28)*OFFSET(Import.PLQ,$A20-1,AP$15-1,1,1))))</f>
        <v>0</v>
      </c>
      <c r="AQ20" s="183">
        <f ca="1">IF(AQ$13="",0,CHOOSE(Detalhamento.OpçãoServiços,OFFSET(Import.PLQ,$A20-1,AQ$15-1,1,1),IF($E20&lt;&gt;1,IF(ISNUMBER(INDEX(Import.PLE,Detalhamento!$E20,Detalhamento!AQ$15)),IF(INDEX(Import.PLE,Detalhamento!$E20,Detalhamento!AQ$15)&lt;=mediçao,OFFSET(Import.PLQ,$A20-1,AQ$15-1,1,1),0),0),PLE!$AA$28*OFFSET(Import.PLQ,$A20-1,AQ$15-1,1,1)),IF($E20&lt;&gt;1,IF(ISNUMBER(INDEX(Import.PLE,Detalhamento!$E20,Detalhamento!AQ$15)),IF(INDEX(Import.PLE,Detalhamento!$E20,Detalhamento!AQ$15)&lt;=mediçao,0,OFFSET(Import.PLQ,$A20-1,AQ$15-1,1,1)),OFFSET(Import.PLQ,$A20-1,AQ$15-1,1,1)),(1-PLE!$AA$28)*OFFSET(Import.PLQ,$A20-1,AQ$15-1,1,1))))</f>
        <v>0</v>
      </c>
      <c r="AR20" s="183">
        <f ca="1">IF(AR$13="",0,CHOOSE(Detalhamento.OpçãoServiços,OFFSET(Import.PLQ,$A20-1,AR$15-1,1,1),IF($E20&lt;&gt;1,IF(ISNUMBER(INDEX(Import.PLE,Detalhamento!$E20,Detalhamento!AR$15)),IF(INDEX(Import.PLE,Detalhamento!$E20,Detalhamento!AR$15)&lt;=mediçao,OFFSET(Import.PLQ,$A20-1,AR$15-1,1,1),0),0),PLE!$AA$28*OFFSET(Import.PLQ,$A20-1,AR$15-1,1,1)),IF($E20&lt;&gt;1,IF(ISNUMBER(INDEX(Import.PLE,Detalhamento!$E20,Detalhamento!AR$15)),IF(INDEX(Import.PLE,Detalhamento!$E20,Detalhamento!AR$15)&lt;=mediçao,0,OFFSET(Import.PLQ,$A20-1,AR$15-1,1,1)),OFFSET(Import.PLQ,$A20-1,AR$15-1,1,1)),(1-PLE!$AA$28)*OFFSET(Import.PLQ,$A20-1,AR$15-1,1,1))))</f>
        <v>0</v>
      </c>
      <c r="AS20" s="183">
        <f ca="1">IF(AS$13="",0,CHOOSE(Detalhamento.OpçãoServiços,OFFSET(Import.PLQ,$A20-1,AS$15-1,1,1),IF($E20&lt;&gt;1,IF(ISNUMBER(INDEX(Import.PLE,Detalhamento!$E20,Detalhamento!AS$15)),IF(INDEX(Import.PLE,Detalhamento!$E20,Detalhamento!AS$15)&lt;=mediçao,OFFSET(Import.PLQ,$A20-1,AS$15-1,1,1),0),0),PLE!$AA$28*OFFSET(Import.PLQ,$A20-1,AS$15-1,1,1)),IF($E20&lt;&gt;1,IF(ISNUMBER(INDEX(Import.PLE,Detalhamento!$E20,Detalhamento!AS$15)),IF(INDEX(Import.PLE,Detalhamento!$E20,Detalhamento!AS$15)&lt;=mediçao,0,OFFSET(Import.PLQ,$A20-1,AS$15-1,1,1)),OFFSET(Import.PLQ,$A20-1,AS$15-1,1,1)),(1-PLE!$AA$28)*OFFSET(Import.PLQ,$A20-1,AS$15-1,1,1))))</f>
        <v>0</v>
      </c>
      <c r="AT20" s="183">
        <f ca="1">IF(AT$13="",0,CHOOSE(Detalhamento.OpçãoServiços,OFFSET(Import.PLQ,$A20-1,AT$15-1,1,1),IF($E20&lt;&gt;1,IF(ISNUMBER(INDEX(Import.PLE,Detalhamento!$E20,Detalhamento!AT$15)),IF(INDEX(Import.PLE,Detalhamento!$E20,Detalhamento!AT$15)&lt;=mediçao,OFFSET(Import.PLQ,$A20-1,AT$15-1,1,1),0),0),PLE!$AA$28*OFFSET(Import.PLQ,$A20-1,AT$15-1,1,1)),IF($E20&lt;&gt;1,IF(ISNUMBER(INDEX(Import.PLE,Detalhamento!$E20,Detalhamento!AT$15)),IF(INDEX(Import.PLE,Detalhamento!$E20,Detalhamento!AT$15)&lt;=mediçao,0,OFFSET(Import.PLQ,$A20-1,AT$15-1,1,1)),OFFSET(Import.PLQ,$A20-1,AT$15-1,1,1)),(1-PLE!$AA$28)*OFFSET(Import.PLQ,$A20-1,AT$15-1,1,1))))</f>
        <v>0</v>
      </c>
      <c r="AU20" s="183">
        <f ca="1">IF(AU$13="",0,CHOOSE(Detalhamento.OpçãoServiços,OFFSET(Import.PLQ,$A20-1,AU$15-1,1,1),IF($E20&lt;&gt;1,IF(ISNUMBER(INDEX(Import.PLE,Detalhamento!$E20,Detalhamento!AU$15)),IF(INDEX(Import.PLE,Detalhamento!$E20,Detalhamento!AU$15)&lt;=mediçao,OFFSET(Import.PLQ,$A20-1,AU$15-1,1,1),0),0),PLE!$AA$28*OFFSET(Import.PLQ,$A20-1,AU$15-1,1,1)),IF($E20&lt;&gt;1,IF(ISNUMBER(INDEX(Import.PLE,Detalhamento!$E20,Detalhamento!AU$15)),IF(INDEX(Import.PLE,Detalhamento!$E20,Detalhamento!AU$15)&lt;=mediçao,0,OFFSET(Import.PLQ,$A20-1,AU$15-1,1,1)),OFFSET(Import.PLQ,$A20-1,AU$15-1,1,1)),(1-PLE!$AA$28)*OFFSET(Import.PLQ,$A20-1,AU$15-1,1,1))))</f>
        <v>0</v>
      </c>
      <c r="AV20" s="183">
        <f ca="1">IF(AV$13="",0,CHOOSE(Detalhamento.OpçãoServiços,OFFSET(Import.PLQ,$A20-1,AV$15-1,1,1),IF($E20&lt;&gt;1,IF(ISNUMBER(INDEX(Import.PLE,Detalhamento!$E20,Detalhamento!AV$15)),IF(INDEX(Import.PLE,Detalhamento!$E20,Detalhamento!AV$15)&lt;=mediçao,OFFSET(Import.PLQ,$A20-1,AV$15-1,1,1),0),0),PLE!$AA$28*OFFSET(Import.PLQ,$A20-1,AV$15-1,1,1)),IF($E20&lt;&gt;1,IF(ISNUMBER(INDEX(Import.PLE,Detalhamento!$E20,Detalhamento!AV$15)),IF(INDEX(Import.PLE,Detalhamento!$E20,Detalhamento!AV$15)&lt;=mediçao,0,OFFSET(Import.PLQ,$A20-1,AV$15-1,1,1)),OFFSET(Import.PLQ,$A20-1,AV$15-1,1,1)),(1-PLE!$AA$28)*OFFSET(Import.PLQ,$A20-1,AV$15-1,1,1))))</f>
        <v>0</v>
      </c>
      <c r="AW20" s="183">
        <f ca="1">IF(AW$13="",0,CHOOSE(Detalhamento.OpçãoServiços,OFFSET(Import.PLQ,$A20-1,AW$15-1,1,1),IF($E20&lt;&gt;1,IF(ISNUMBER(INDEX(Import.PLE,Detalhamento!$E20,Detalhamento!AW$15)),IF(INDEX(Import.PLE,Detalhamento!$E20,Detalhamento!AW$15)&lt;=mediçao,OFFSET(Import.PLQ,$A20-1,AW$15-1,1,1),0),0),PLE!$AA$28*OFFSET(Import.PLQ,$A20-1,AW$15-1,1,1)),IF($E20&lt;&gt;1,IF(ISNUMBER(INDEX(Import.PLE,Detalhamento!$E20,Detalhamento!AW$15)),IF(INDEX(Import.PLE,Detalhamento!$E20,Detalhamento!AW$15)&lt;=mediçao,0,OFFSET(Import.PLQ,$A20-1,AW$15-1,1,1)),OFFSET(Import.PLQ,$A20-1,AW$15-1,1,1)),(1-PLE!$AA$28)*OFFSET(Import.PLQ,$A20-1,AW$15-1,1,1))))</f>
        <v>0</v>
      </c>
      <c r="AX20" s="183">
        <f ca="1">IF(AX$13="",0,CHOOSE(Detalhamento.OpçãoServiços,OFFSET(Import.PLQ,$A20-1,AX$15-1,1,1),IF($E20&lt;&gt;1,IF(ISNUMBER(INDEX(Import.PLE,Detalhamento!$E20,Detalhamento!AX$15)),IF(INDEX(Import.PLE,Detalhamento!$E20,Detalhamento!AX$15)&lt;=mediçao,OFFSET(Import.PLQ,$A20-1,AX$15-1,1,1),0),0),PLE!$AA$28*OFFSET(Import.PLQ,$A20-1,AX$15-1,1,1)),IF($E20&lt;&gt;1,IF(ISNUMBER(INDEX(Import.PLE,Detalhamento!$E20,Detalhamento!AX$15)),IF(INDEX(Import.PLE,Detalhamento!$E20,Detalhamento!AX$15)&lt;=mediçao,0,OFFSET(Import.PLQ,$A20-1,AX$15-1,1,1)),OFFSET(Import.PLQ,$A20-1,AX$15-1,1,1)),(1-PLE!$AA$28)*OFFSET(Import.PLQ,$A20-1,AX$15-1,1,1))))</f>
        <v>0</v>
      </c>
      <c r="AY20" s="183">
        <f ca="1">IF(AY$13="",0,CHOOSE(Detalhamento.OpçãoServiços,OFFSET(Import.PLQ,$A20-1,AY$15-1,1,1),IF($E20&lt;&gt;1,IF(ISNUMBER(INDEX(Import.PLE,Detalhamento!$E20,Detalhamento!AY$15)),IF(INDEX(Import.PLE,Detalhamento!$E20,Detalhamento!AY$15)&lt;=mediçao,OFFSET(Import.PLQ,$A20-1,AY$15-1,1,1),0),0),PLE!$AA$28*OFFSET(Import.PLQ,$A20-1,AY$15-1,1,1)),IF($E20&lt;&gt;1,IF(ISNUMBER(INDEX(Import.PLE,Detalhamento!$E20,Detalhamento!AY$15)),IF(INDEX(Import.PLE,Detalhamento!$E20,Detalhamento!AY$15)&lt;=mediçao,0,OFFSET(Import.PLQ,$A20-1,AY$15-1,1,1)),OFFSET(Import.PLQ,$A20-1,AY$15-1,1,1)),(1-PLE!$AA$28)*OFFSET(Import.PLQ,$A20-1,AY$15-1,1,1))))</f>
        <v>0</v>
      </c>
      <c r="AZ20" s="183">
        <f ca="1">IF(AZ$13="",0,CHOOSE(Detalhamento.OpçãoServiços,OFFSET(Import.PLQ,$A20-1,AZ$15-1,1,1),IF($E20&lt;&gt;1,IF(ISNUMBER(INDEX(Import.PLE,Detalhamento!$E20,Detalhamento!AZ$15)),IF(INDEX(Import.PLE,Detalhamento!$E20,Detalhamento!AZ$15)&lt;=mediçao,OFFSET(Import.PLQ,$A20-1,AZ$15-1,1,1),0),0),PLE!$AA$28*OFFSET(Import.PLQ,$A20-1,AZ$15-1,1,1)),IF($E20&lt;&gt;1,IF(ISNUMBER(INDEX(Import.PLE,Detalhamento!$E20,Detalhamento!AZ$15)),IF(INDEX(Import.PLE,Detalhamento!$E20,Detalhamento!AZ$15)&lt;=mediçao,0,OFFSET(Import.PLQ,$A20-1,AZ$15-1,1,1)),OFFSET(Import.PLQ,$A20-1,AZ$15-1,1,1)),(1-PLE!$AA$28)*OFFSET(Import.PLQ,$A20-1,AZ$15-1,1,1))))</f>
        <v>0</v>
      </c>
      <c r="BA20" s="183">
        <f ca="1">IF(BA$13="",0,CHOOSE(Detalhamento.OpçãoServiços,OFFSET(Import.PLQ,$A20-1,BA$15-1,1,1),IF($E20&lt;&gt;1,IF(ISNUMBER(INDEX(Import.PLE,Detalhamento!$E20,Detalhamento!BA$15)),IF(INDEX(Import.PLE,Detalhamento!$E20,Detalhamento!BA$15)&lt;=mediçao,OFFSET(Import.PLQ,$A20-1,BA$15-1,1,1),0),0),PLE!$AA$28*OFFSET(Import.PLQ,$A20-1,BA$15-1,1,1)),IF($E20&lt;&gt;1,IF(ISNUMBER(INDEX(Import.PLE,Detalhamento!$E20,Detalhamento!BA$15)),IF(INDEX(Import.PLE,Detalhamento!$E20,Detalhamento!BA$15)&lt;=mediçao,0,OFFSET(Import.PLQ,$A20-1,BA$15-1,1,1)),OFFSET(Import.PLQ,$A20-1,BA$15-1,1,1)),(1-PLE!$AA$28)*OFFSET(Import.PLQ,$A20-1,BA$15-1,1,1))))</f>
        <v>0</v>
      </c>
      <c r="BB20" s="183">
        <f ca="1">IF(BB$13="",0,CHOOSE(Detalhamento.OpçãoServiços,OFFSET(Import.PLQ,$A20-1,BB$15-1,1,1),IF($E20&lt;&gt;1,IF(ISNUMBER(INDEX(Import.PLE,Detalhamento!$E20,Detalhamento!BB$15)),IF(INDEX(Import.PLE,Detalhamento!$E20,Detalhamento!BB$15)&lt;=mediçao,OFFSET(Import.PLQ,$A20-1,BB$15-1,1,1),0),0),PLE!$AA$28*OFFSET(Import.PLQ,$A20-1,BB$15-1,1,1)),IF($E20&lt;&gt;1,IF(ISNUMBER(INDEX(Import.PLE,Detalhamento!$E20,Detalhamento!BB$15)),IF(INDEX(Import.PLE,Detalhamento!$E20,Detalhamento!BB$15)&lt;=mediçao,0,OFFSET(Import.PLQ,$A20-1,BB$15-1,1,1)),OFFSET(Import.PLQ,$A20-1,BB$15-1,1,1)),(1-PLE!$AA$28)*OFFSET(Import.PLQ,$A20-1,BB$15-1,1,1))))</f>
        <v>0</v>
      </c>
      <c r="BC20" s="183">
        <f ca="1">IF(BC$13="",0,CHOOSE(Detalhamento.OpçãoServiços,OFFSET(Import.PLQ,$A20-1,BC$15-1,1,1),IF($E20&lt;&gt;1,IF(ISNUMBER(INDEX(Import.PLE,Detalhamento!$E20,Detalhamento!BC$15)),IF(INDEX(Import.PLE,Detalhamento!$E20,Detalhamento!BC$15)&lt;=mediçao,OFFSET(Import.PLQ,$A20-1,BC$15-1,1,1),0),0),PLE!$AA$28*OFFSET(Import.PLQ,$A20-1,BC$15-1,1,1)),IF($E20&lt;&gt;1,IF(ISNUMBER(INDEX(Import.PLE,Detalhamento!$E20,Detalhamento!BC$15)),IF(INDEX(Import.PLE,Detalhamento!$E20,Detalhamento!BC$15)&lt;=mediçao,0,OFFSET(Import.PLQ,$A20-1,BC$15-1,1,1)),OFFSET(Import.PLQ,$A20-1,BC$15-1,1,1)),(1-PLE!$AA$28)*OFFSET(Import.PLQ,$A20-1,BC$15-1,1,1))))</f>
        <v>0</v>
      </c>
      <c r="BD20" s="183">
        <f ca="1">IF(BD$13="",0,CHOOSE(Detalhamento.OpçãoServiços,OFFSET(Import.PLQ,$A20-1,BD$15-1,1,1),IF($E20&lt;&gt;1,IF(ISNUMBER(INDEX(Import.PLE,Detalhamento!$E20,Detalhamento!BD$15)),IF(INDEX(Import.PLE,Detalhamento!$E20,Detalhamento!BD$15)&lt;=mediçao,OFFSET(Import.PLQ,$A20-1,BD$15-1,1,1),0),0),PLE!$AA$28*OFFSET(Import.PLQ,$A20-1,BD$15-1,1,1)),IF($E20&lt;&gt;1,IF(ISNUMBER(INDEX(Import.PLE,Detalhamento!$E20,Detalhamento!BD$15)),IF(INDEX(Import.PLE,Detalhamento!$E20,Detalhamento!BD$15)&lt;=mediçao,0,OFFSET(Import.PLQ,$A20-1,BD$15-1,1,1)),OFFSET(Import.PLQ,$A20-1,BD$15-1,1,1)),(1-PLE!$AA$28)*OFFSET(Import.PLQ,$A20-1,BD$15-1,1,1))))</f>
        <v>0</v>
      </c>
      <c r="BE20" s="183">
        <f ca="1">IF(BE$13="",0,CHOOSE(Detalhamento.OpçãoServiços,OFFSET(Import.PLQ,$A20-1,BE$15-1,1,1),IF($E20&lt;&gt;1,IF(ISNUMBER(INDEX(Import.PLE,Detalhamento!$E20,Detalhamento!BE$15)),IF(INDEX(Import.PLE,Detalhamento!$E20,Detalhamento!BE$15)&lt;=mediçao,OFFSET(Import.PLQ,$A20-1,BE$15-1,1,1),0),0),PLE!$AA$28*OFFSET(Import.PLQ,$A20-1,BE$15-1,1,1)),IF($E20&lt;&gt;1,IF(ISNUMBER(INDEX(Import.PLE,Detalhamento!$E20,Detalhamento!BE$15)),IF(INDEX(Import.PLE,Detalhamento!$E20,Detalhamento!BE$15)&lt;=mediçao,0,OFFSET(Import.PLQ,$A20-1,BE$15-1,1,1)),OFFSET(Import.PLQ,$A20-1,BE$15-1,1,1)),(1-PLE!$AA$28)*OFFSET(Import.PLQ,$A20-1,BE$15-1,1,1))))</f>
        <v>0</v>
      </c>
      <c r="BF20" s="183">
        <f ca="1">IF(BF$13="",0,CHOOSE(Detalhamento.OpçãoServiços,OFFSET(Import.PLQ,$A20-1,BF$15-1,1,1),IF($E20&lt;&gt;1,IF(ISNUMBER(INDEX(Import.PLE,Detalhamento!$E20,Detalhamento!BF$15)),IF(INDEX(Import.PLE,Detalhamento!$E20,Detalhamento!BF$15)&lt;=mediçao,OFFSET(Import.PLQ,$A20-1,BF$15-1,1,1),0),0),PLE!$AA$28*OFFSET(Import.PLQ,$A20-1,BF$15-1,1,1)),IF($E20&lt;&gt;1,IF(ISNUMBER(INDEX(Import.PLE,Detalhamento!$E20,Detalhamento!BF$15)),IF(INDEX(Import.PLE,Detalhamento!$E20,Detalhamento!BF$15)&lt;=mediçao,0,OFFSET(Import.PLQ,$A20-1,BF$15-1,1,1)),OFFSET(Import.PLQ,$A20-1,BF$15-1,1,1)),(1-PLE!$AA$28)*OFFSET(Import.PLQ,$A20-1,BF$15-1,1,1))))</f>
        <v>0</v>
      </c>
      <c r="BG20" s="183">
        <f ca="1">IF(BG$13="",0,CHOOSE(Detalhamento.OpçãoServiços,OFFSET(Import.PLQ,$A20-1,BG$15-1,1,1),IF($E20&lt;&gt;1,IF(ISNUMBER(INDEX(Import.PLE,Detalhamento!$E20,Detalhamento!BG$15)),IF(INDEX(Import.PLE,Detalhamento!$E20,Detalhamento!BG$15)&lt;=mediçao,OFFSET(Import.PLQ,$A20-1,BG$15-1,1,1),0),0),PLE!$AA$28*OFFSET(Import.PLQ,$A20-1,BG$15-1,1,1)),IF($E20&lt;&gt;1,IF(ISNUMBER(INDEX(Import.PLE,Detalhamento!$E20,Detalhamento!BG$15)),IF(INDEX(Import.PLE,Detalhamento!$E20,Detalhamento!BG$15)&lt;=mediçao,0,OFFSET(Import.PLQ,$A20-1,BG$15-1,1,1)),OFFSET(Import.PLQ,$A20-1,BG$15-1,1,1)),(1-PLE!$AA$28)*OFFSET(Import.PLQ,$A20-1,BG$15-1,1,1))))</f>
        <v>0</v>
      </c>
      <c r="BH20" s="183">
        <f ca="1">IF(BH$13="",0,CHOOSE(Detalhamento.OpçãoServiços,OFFSET(Import.PLQ,$A20-1,BH$15-1,1,1),IF($E20&lt;&gt;1,IF(ISNUMBER(INDEX(Import.PLE,Detalhamento!$E20,Detalhamento!BH$15)),IF(INDEX(Import.PLE,Detalhamento!$E20,Detalhamento!BH$15)&lt;=mediçao,OFFSET(Import.PLQ,$A20-1,BH$15-1,1,1),0),0),PLE!$AA$28*OFFSET(Import.PLQ,$A20-1,BH$15-1,1,1)),IF($E20&lt;&gt;1,IF(ISNUMBER(INDEX(Import.PLE,Detalhamento!$E20,Detalhamento!BH$15)),IF(INDEX(Import.PLE,Detalhamento!$E20,Detalhamento!BH$15)&lt;=mediçao,0,OFFSET(Import.PLQ,$A20-1,BH$15-1,1,1)),OFFSET(Import.PLQ,$A20-1,BH$15-1,1,1)),(1-PLE!$AA$28)*OFFSET(Import.PLQ,$A20-1,BH$15-1,1,1))))</f>
        <v>0</v>
      </c>
      <c r="BI20" s="183">
        <f ca="1">IF(BI$13="",0,CHOOSE(Detalhamento.OpçãoServiços,OFFSET(Import.PLQ,$A20-1,BI$15-1,1,1),IF($E20&lt;&gt;1,IF(ISNUMBER(INDEX(Import.PLE,Detalhamento!$E20,Detalhamento!BI$15)),IF(INDEX(Import.PLE,Detalhamento!$E20,Detalhamento!BI$15)&lt;=mediçao,OFFSET(Import.PLQ,$A20-1,BI$15-1,1,1),0),0),PLE!$AA$28*OFFSET(Import.PLQ,$A20-1,BI$15-1,1,1)),IF($E20&lt;&gt;1,IF(ISNUMBER(INDEX(Import.PLE,Detalhamento!$E20,Detalhamento!BI$15)),IF(INDEX(Import.PLE,Detalhamento!$E20,Detalhamento!BI$15)&lt;=mediçao,0,OFFSET(Import.PLQ,$A20-1,BI$15-1,1,1)),OFFSET(Import.PLQ,$A20-1,BI$15-1,1,1)),(1-PLE!$AA$28)*OFFSET(Import.PLQ,$A20-1,BI$15-1,1,1))))</f>
        <v>0</v>
      </c>
    </row>
    <row r="21" spans="1:61" x14ac:dyDescent="0.2">
      <c r="A21" s="196">
        <v>3</v>
      </c>
      <c r="B21" s="28" t="str">
        <f t="shared" ca="1" si="8"/>
        <v>Serviço</v>
      </c>
      <c r="E21" s="193">
        <f t="shared" ca="1" si="9"/>
        <v>1</v>
      </c>
      <c r="F21" s="194">
        <f t="shared" ca="1" si="10"/>
        <v>10003</v>
      </c>
      <c r="G21" s="194" t="str">
        <f t="shared" ca="1" si="11"/>
        <v>1.1</v>
      </c>
      <c r="H21" s="222" t="str">
        <f t="shared" ca="1" si="11"/>
        <v>ADMINISTRAÇÃO LOCAL</v>
      </c>
      <c r="I21" s="48" t="str">
        <f t="shared" ca="1" si="12"/>
        <v>H</v>
      </c>
      <c r="J21" s="183">
        <f t="shared" ca="1" si="13"/>
        <v>1</v>
      </c>
      <c r="K21" s="83"/>
      <c r="L21" s="183">
        <f ca="1">IF(L$13="",0,CHOOSE(Detalhamento.OpçãoServiços,OFFSET(Import.PLQ,$A21-1,L$15-1,1,1),IF($E21&lt;&gt;1,IF(ISNUMBER(INDEX(Import.PLE,Detalhamento!$E21,Detalhamento!L$15)),IF(INDEX(Import.PLE,Detalhamento!$E21,Detalhamento!L$15)&lt;=mediçao,OFFSET(Import.PLQ,$A21-1,L$15-1,1,1),0),0),PLE!$AA$28*OFFSET(Import.PLQ,$A21-1,L$15-1,1,1)),IF($E21&lt;&gt;1,IF(ISNUMBER(INDEX(Import.PLE,Detalhamento!$E21,Detalhamento!L$15)),IF(INDEX(Import.PLE,Detalhamento!$E21,Detalhamento!L$15)&lt;=mediçao,0,OFFSET(Import.PLQ,$A21-1,L$15-1,1,1)),OFFSET(Import.PLQ,$A21-1,L$15-1,1,1)),(1-PLE!$AA$28)*OFFSET(Import.PLQ,$A21-1,L$15-1,1,1))))</f>
        <v>1</v>
      </c>
      <c r="M21" s="183">
        <f ca="1">IF(M$13="",0,CHOOSE(Detalhamento.OpçãoServiços,OFFSET(Import.PLQ,$A21-1,M$15-1,1,1),IF($E21&lt;&gt;1,IF(ISNUMBER(INDEX(Import.PLE,Detalhamento!$E21,Detalhamento!M$15)),IF(INDEX(Import.PLE,Detalhamento!$E21,Detalhamento!M$15)&lt;=mediçao,OFFSET(Import.PLQ,$A21-1,M$15-1,1,1),0),0),PLE!$AA$28*OFFSET(Import.PLQ,$A21-1,M$15-1,1,1)),IF($E21&lt;&gt;1,IF(ISNUMBER(INDEX(Import.PLE,Detalhamento!$E21,Detalhamento!M$15)),IF(INDEX(Import.PLE,Detalhamento!$E21,Detalhamento!M$15)&lt;=mediçao,0,OFFSET(Import.PLQ,$A21-1,M$15-1,1,1)),OFFSET(Import.PLQ,$A21-1,M$15-1,1,1)),(1-PLE!$AA$28)*OFFSET(Import.PLQ,$A21-1,M$15-1,1,1))))</f>
        <v>0</v>
      </c>
      <c r="N21" s="183">
        <f ca="1">IF(N$13="",0,CHOOSE(Detalhamento.OpçãoServiços,OFFSET(Import.PLQ,$A21-1,N$15-1,1,1),IF($E21&lt;&gt;1,IF(ISNUMBER(INDEX(Import.PLE,Detalhamento!$E21,Detalhamento!N$15)),IF(INDEX(Import.PLE,Detalhamento!$E21,Detalhamento!N$15)&lt;=mediçao,OFFSET(Import.PLQ,$A21-1,N$15-1,1,1),0),0),PLE!$AA$28*OFFSET(Import.PLQ,$A21-1,N$15-1,1,1)),IF($E21&lt;&gt;1,IF(ISNUMBER(INDEX(Import.PLE,Detalhamento!$E21,Detalhamento!N$15)),IF(INDEX(Import.PLE,Detalhamento!$E21,Detalhamento!N$15)&lt;=mediçao,0,OFFSET(Import.PLQ,$A21-1,N$15-1,1,1)),OFFSET(Import.PLQ,$A21-1,N$15-1,1,1)),(1-PLE!$AA$28)*OFFSET(Import.PLQ,$A21-1,N$15-1,1,1))))</f>
        <v>0</v>
      </c>
      <c r="O21" s="183">
        <f ca="1">IF(O$13="",0,CHOOSE(Detalhamento.OpçãoServiços,OFFSET(Import.PLQ,$A21-1,O$15-1,1,1),IF($E21&lt;&gt;1,IF(ISNUMBER(INDEX(Import.PLE,Detalhamento!$E21,Detalhamento!O$15)),IF(INDEX(Import.PLE,Detalhamento!$E21,Detalhamento!O$15)&lt;=mediçao,OFFSET(Import.PLQ,$A21-1,O$15-1,1,1),0),0),PLE!$AA$28*OFFSET(Import.PLQ,$A21-1,O$15-1,1,1)),IF($E21&lt;&gt;1,IF(ISNUMBER(INDEX(Import.PLE,Detalhamento!$E21,Detalhamento!O$15)),IF(INDEX(Import.PLE,Detalhamento!$E21,Detalhamento!O$15)&lt;=mediçao,0,OFFSET(Import.PLQ,$A21-1,O$15-1,1,1)),OFFSET(Import.PLQ,$A21-1,O$15-1,1,1)),(1-PLE!$AA$28)*OFFSET(Import.PLQ,$A21-1,O$15-1,1,1))))</f>
        <v>0</v>
      </c>
      <c r="P21" s="183">
        <f ca="1">IF(P$13="",0,CHOOSE(Detalhamento.OpçãoServiços,OFFSET(Import.PLQ,$A21-1,P$15-1,1,1),IF($E21&lt;&gt;1,IF(ISNUMBER(INDEX(Import.PLE,Detalhamento!$E21,Detalhamento!P$15)),IF(INDEX(Import.PLE,Detalhamento!$E21,Detalhamento!P$15)&lt;=mediçao,OFFSET(Import.PLQ,$A21-1,P$15-1,1,1),0),0),PLE!$AA$28*OFFSET(Import.PLQ,$A21-1,P$15-1,1,1)),IF($E21&lt;&gt;1,IF(ISNUMBER(INDEX(Import.PLE,Detalhamento!$E21,Detalhamento!P$15)),IF(INDEX(Import.PLE,Detalhamento!$E21,Detalhamento!P$15)&lt;=mediçao,0,OFFSET(Import.PLQ,$A21-1,P$15-1,1,1)),OFFSET(Import.PLQ,$A21-1,P$15-1,1,1)),(1-PLE!$AA$28)*OFFSET(Import.PLQ,$A21-1,P$15-1,1,1))))</f>
        <v>0</v>
      </c>
      <c r="Q21" s="183">
        <f ca="1">IF(Q$13="",0,CHOOSE(Detalhamento.OpçãoServiços,OFFSET(Import.PLQ,$A21-1,Q$15-1,1,1),IF($E21&lt;&gt;1,IF(ISNUMBER(INDEX(Import.PLE,Detalhamento!$E21,Detalhamento!Q$15)),IF(INDEX(Import.PLE,Detalhamento!$E21,Detalhamento!Q$15)&lt;=mediçao,OFFSET(Import.PLQ,$A21-1,Q$15-1,1,1),0),0),PLE!$AA$28*OFFSET(Import.PLQ,$A21-1,Q$15-1,1,1)),IF($E21&lt;&gt;1,IF(ISNUMBER(INDEX(Import.PLE,Detalhamento!$E21,Detalhamento!Q$15)),IF(INDEX(Import.PLE,Detalhamento!$E21,Detalhamento!Q$15)&lt;=mediçao,0,OFFSET(Import.PLQ,$A21-1,Q$15-1,1,1)),OFFSET(Import.PLQ,$A21-1,Q$15-1,1,1)),(1-PLE!$AA$28)*OFFSET(Import.PLQ,$A21-1,Q$15-1,1,1))))</f>
        <v>0</v>
      </c>
      <c r="R21" s="183">
        <f ca="1">IF(R$13="",0,CHOOSE(Detalhamento.OpçãoServiços,OFFSET(Import.PLQ,$A21-1,R$15-1,1,1),IF($E21&lt;&gt;1,IF(ISNUMBER(INDEX(Import.PLE,Detalhamento!$E21,Detalhamento!R$15)),IF(INDEX(Import.PLE,Detalhamento!$E21,Detalhamento!R$15)&lt;=mediçao,OFFSET(Import.PLQ,$A21-1,R$15-1,1,1),0),0),PLE!$AA$28*OFFSET(Import.PLQ,$A21-1,R$15-1,1,1)),IF($E21&lt;&gt;1,IF(ISNUMBER(INDEX(Import.PLE,Detalhamento!$E21,Detalhamento!R$15)),IF(INDEX(Import.PLE,Detalhamento!$E21,Detalhamento!R$15)&lt;=mediçao,0,OFFSET(Import.PLQ,$A21-1,R$15-1,1,1)),OFFSET(Import.PLQ,$A21-1,R$15-1,1,1)),(1-PLE!$AA$28)*OFFSET(Import.PLQ,$A21-1,R$15-1,1,1))))</f>
        <v>0</v>
      </c>
      <c r="S21" s="183">
        <f ca="1">IF(S$13="",0,CHOOSE(Detalhamento.OpçãoServiços,OFFSET(Import.PLQ,$A21-1,S$15-1,1,1),IF($E21&lt;&gt;1,IF(ISNUMBER(INDEX(Import.PLE,Detalhamento!$E21,Detalhamento!S$15)),IF(INDEX(Import.PLE,Detalhamento!$E21,Detalhamento!S$15)&lt;=mediçao,OFFSET(Import.PLQ,$A21-1,S$15-1,1,1),0),0),PLE!$AA$28*OFFSET(Import.PLQ,$A21-1,S$15-1,1,1)),IF($E21&lt;&gt;1,IF(ISNUMBER(INDEX(Import.PLE,Detalhamento!$E21,Detalhamento!S$15)),IF(INDEX(Import.PLE,Detalhamento!$E21,Detalhamento!S$15)&lt;=mediçao,0,OFFSET(Import.PLQ,$A21-1,S$15-1,1,1)),OFFSET(Import.PLQ,$A21-1,S$15-1,1,1)),(1-PLE!$AA$28)*OFFSET(Import.PLQ,$A21-1,S$15-1,1,1))))</f>
        <v>0</v>
      </c>
      <c r="T21" s="183">
        <f ca="1">IF(T$13="",0,CHOOSE(Detalhamento.OpçãoServiços,OFFSET(Import.PLQ,$A21-1,T$15-1,1,1),IF($E21&lt;&gt;1,IF(ISNUMBER(INDEX(Import.PLE,Detalhamento!$E21,Detalhamento!T$15)),IF(INDEX(Import.PLE,Detalhamento!$E21,Detalhamento!T$15)&lt;=mediçao,OFFSET(Import.PLQ,$A21-1,T$15-1,1,1),0),0),PLE!$AA$28*OFFSET(Import.PLQ,$A21-1,T$15-1,1,1)),IF($E21&lt;&gt;1,IF(ISNUMBER(INDEX(Import.PLE,Detalhamento!$E21,Detalhamento!T$15)),IF(INDEX(Import.PLE,Detalhamento!$E21,Detalhamento!T$15)&lt;=mediçao,0,OFFSET(Import.PLQ,$A21-1,T$15-1,1,1)),OFFSET(Import.PLQ,$A21-1,T$15-1,1,1)),(1-PLE!$AA$28)*OFFSET(Import.PLQ,$A21-1,T$15-1,1,1))))</f>
        <v>0</v>
      </c>
      <c r="U21" s="183">
        <f ca="1">IF(U$13="",0,CHOOSE(Detalhamento.OpçãoServiços,OFFSET(Import.PLQ,$A21-1,U$15-1,1,1),IF($E21&lt;&gt;1,IF(ISNUMBER(INDEX(Import.PLE,Detalhamento!$E21,Detalhamento!U$15)),IF(INDEX(Import.PLE,Detalhamento!$E21,Detalhamento!U$15)&lt;=mediçao,OFFSET(Import.PLQ,$A21-1,U$15-1,1,1),0),0),PLE!$AA$28*OFFSET(Import.PLQ,$A21-1,U$15-1,1,1)),IF($E21&lt;&gt;1,IF(ISNUMBER(INDEX(Import.PLE,Detalhamento!$E21,Detalhamento!U$15)),IF(INDEX(Import.PLE,Detalhamento!$E21,Detalhamento!U$15)&lt;=mediçao,0,OFFSET(Import.PLQ,$A21-1,U$15-1,1,1)),OFFSET(Import.PLQ,$A21-1,U$15-1,1,1)),(1-PLE!$AA$28)*OFFSET(Import.PLQ,$A21-1,U$15-1,1,1))))</f>
        <v>0</v>
      </c>
      <c r="V21" s="183">
        <f ca="1">IF(V$13="",0,CHOOSE(Detalhamento.OpçãoServiços,OFFSET(Import.PLQ,$A21-1,V$15-1,1,1),IF($E21&lt;&gt;1,IF(ISNUMBER(INDEX(Import.PLE,Detalhamento!$E21,Detalhamento!V$15)),IF(INDEX(Import.PLE,Detalhamento!$E21,Detalhamento!V$15)&lt;=mediçao,OFFSET(Import.PLQ,$A21-1,V$15-1,1,1),0),0),PLE!$AA$28*OFFSET(Import.PLQ,$A21-1,V$15-1,1,1)),IF($E21&lt;&gt;1,IF(ISNUMBER(INDEX(Import.PLE,Detalhamento!$E21,Detalhamento!V$15)),IF(INDEX(Import.PLE,Detalhamento!$E21,Detalhamento!V$15)&lt;=mediçao,0,OFFSET(Import.PLQ,$A21-1,V$15-1,1,1)),OFFSET(Import.PLQ,$A21-1,V$15-1,1,1)),(1-PLE!$AA$28)*OFFSET(Import.PLQ,$A21-1,V$15-1,1,1))))</f>
        <v>0</v>
      </c>
      <c r="W21" s="183">
        <f ca="1">IF(W$13="",0,CHOOSE(Detalhamento.OpçãoServiços,OFFSET(Import.PLQ,$A21-1,W$15-1,1,1),IF($E21&lt;&gt;1,IF(ISNUMBER(INDEX(Import.PLE,Detalhamento!$E21,Detalhamento!W$15)),IF(INDEX(Import.PLE,Detalhamento!$E21,Detalhamento!W$15)&lt;=mediçao,OFFSET(Import.PLQ,$A21-1,W$15-1,1,1),0),0),PLE!$AA$28*OFFSET(Import.PLQ,$A21-1,W$15-1,1,1)),IF($E21&lt;&gt;1,IF(ISNUMBER(INDEX(Import.PLE,Detalhamento!$E21,Detalhamento!W$15)),IF(INDEX(Import.PLE,Detalhamento!$E21,Detalhamento!W$15)&lt;=mediçao,0,OFFSET(Import.PLQ,$A21-1,W$15-1,1,1)),OFFSET(Import.PLQ,$A21-1,W$15-1,1,1)),(1-PLE!$AA$28)*OFFSET(Import.PLQ,$A21-1,W$15-1,1,1))))</f>
        <v>0</v>
      </c>
      <c r="X21" s="183">
        <f ca="1">IF(X$13="",0,CHOOSE(Detalhamento.OpçãoServiços,OFFSET(Import.PLQ,$A21-1,X$15-1,1,1),IF($E21&lt;&gt;1,IF(ISNUMBER(INDEX(Import.PLE,Detalhamento!$E21,Detalhamento!X$15)),IF(INDEX(Import.PLE,Detalhamento!$E21,Detalhamento!X$15)&lt;=mediçao,OFFSET(Import.PLQ,$A21-1,X$15-1,1,1),0),0),PLE!$AA$28*OFFSET(Import.PLQ,$A21-1,X$15-1,1,1)),IF($E21&lt;&gt;1,IF(ISNUMBER(INDEX(Import.PLE,Detalhamento!$E21,Detalhamento!X$15)),IF(INDEX(Import.PLE,Detalhamento!$E21,Detalhamento!X$15)&lt;=mediçao,0,OFFSET(Import.PLQ,$A21-1,X$15-1,1,1)),OFFSET(Import.PLQ,$A21-1,X$15-1,1,1)),(1-PLE!$AA$28)*OFFSET(Import.PLQ,$A21-1,X$15-1,1,1))))</f>
        <v>0</v>
      </c>
      <c r="Y21" s="183">
        <f ca="1">IF(Y$13="",0,CHOOSE(Detalhamento.OpçãoServiços,OFFSET(Import.PLQ,$A21-1,Y$15-1,1,1),IF($E21&lt;&gt;1,IF(ISNUMBER(INDEX(Import.PLE,Detalhamento!$E21,Detalhamento!Y$15)),IF(INDEX(Import.PLE,Detalhamento!$E21,Detalhamento!Y$15)&lt;=mediçao,OFFSET(Import.PLQ,$A21-1,Y$15-1,1,1),0),0),PLE!$AA$28*OFFSET(Import.PLQ,$A21-1,Y$15-1,1,1)),IF($E21&lt;&gt;1,IF(ISNUMBER(INDEX(Import.PLE,Detalhamento!$E21,Detalhamento!Y$15)),IF(INDEX(Import.PLE,Detalhamento!$E21,Detalhamento!Y$15)&lt;=mediçao,0,OFFSET(Import.PLQ,$A21-1,Y$15-1,1,1)),OFFSET(Import.PLQ,$A21-1,Y$15-1,1,1)),(1-PLE!$AA$28)*OFFSET(Import.PLQ,$A21-1,Y$15-1,1,1))))</f>
        <v>0</v>
      </c>
      <c r="Z21" s="183">
        <f ca="1">IF(Z$13="",0,CHOOSE(Detalhamento.OpçãoServiços,OFFSET(Import.PLQ,$A21-1,Z$15-1,1,1),IF($E21&lt;&gt;1,IF(ISNUMBER(INDEX(Import.PLE,Detalhamento!$E21,Detalhamento!Z$15)),IF(INDEX(Import.PLE,Detalhamento!$E21,Detalhamento!Z$15)&lt;=mediçao,OFFSET(Import.PLQ,$A21-1,Z$15-1,1,1),0),0),PLE!$AA$28*OFFSET(Import.PLQ,$A21-1,Z$15-1,1,1)),IF($E21&lt;&gt;1,IF(ISNUMBER(INDEX(Import.PLE,Detalhamento!$E21,Detalhamento!Z$15)),IF(INDEX(Import.PLE,Detalhamento!$E21,Detalhamento!Z$15)&lt;=mediçao,0,OFFSET(Import.PLQ,$A21-1,Z$15-1,1,1)),OFFSET(Import.PLQ,$A21-1,Z$15-1,1,1)),(1-PLE!$AA$28)*OFFSET(Import.PLQ,$A21-1,Z$15-1,1,1))))</f>
        <v>0</v>
      </c>
      <c r="AA21" s="183">
        <f ca="1">IF(AA$13="",0,CHOOSE(Detalhamento.OpçãoServiços,OFFSET(Import.PLQ,$A21-1,AA$15-1,1,1),IF($E21&lt;&gt;1,IF(ISNUMBER(INDEX(Import.PLE,Detalhamento!$E21,Detalhamento!AA$15)),IF(INDEX(Import.PLE,Detalhamento!$E21,Detalhamento!AA$15)&lt;=mediçao,OFFSET(Import.PLQ,$A21-1,AA$15-1,1,1),0),0),PLE!$AA$28*OFFSET(Import.PLQ,$A21-1,AA$15-1,1,1)),IF($E21&lt;&gt;1,IF(ISNUMBER(INDEX(Import.PLE,Detalhamento!$E21,Detalhamento!AA$15)),IF(INDEX(Import.PLE,Detalhamento!$E21,Detalhamento!AA$15)&lt;=mediçao,0,OFFSET(Import.PLQ,$A21-1,AA$15-1,1,1)),OFFSET(Import.PLQ,$A21-1,AA$15-1,1,1)),(1-PLE!$AA$28)*OFFSET(Import.PLQ,$A21-1,AA$15-1,1,1))))</f>
        <v>0</v>
      </c>
      <c r="AB21" s="183">
        <f ca="1">IF(AB$13="",0,CHOOSE(Detalhamento.OpçãoServiços,OFFSET(Import.PLQ,$A21-1,AB$15-1,1,1),IF($E21&lt;&gt;1,IF(ISNUMBER(INDEX(Import.PLE,Detalhamento!$E21,Detalhamento!AB$15)),IF(INDEX(Import.PLE,Detalhamento!$E21,Detalhamento!AB$15)&lt;=mediçao,OFFSET(Import.PLQ,$A21-1,AB$15-1,1,1),0),0),PLE!$AA$28*OFFSET(Import.PLQ,$A21-1,AB$15-1,1,1)),IF($E21&lt;&gt;1,IF(ISNUMBER(INDEX(Import.PLE,Detalhamento!$E21,Detalhamento!AB$15)),IF(INDEX(Import.PLE,Detalhamento!$E21,Detalhamento!AB$15)&lt;=mediçao,0,OFFSET(Import.PLQ,$A21-1,AB$15-1,1,1)),OFFSET(Import.PLQ,$A21-1,AB$15-1,1,1)),(1-PLE!$AA$28)*OFFSET(Import.PLQ,$A21-1,AB$15-1,1,1))))</f>
        <v>0</v>
      </c>
      <c r="AC21" s="183">
        <f ca="1">IF(AC$13="",0,CHOOSE(Detalhamento.OpçãoServiços,OFFSET(Import.PLQ,$A21-1,AC$15-1,1,1),IF($E21&lt;&gt;1,IF(ISNUMBER(INDEX(Import.PLE,Detalhamento!$E21,Detalhamento!AC$15)),IF(INDEX(Import.PLE,Detalhamento!$E21,Detalhamento!AC$15)&lt;=mediçao,OFFSET(Import.PLQ,$A21-1,AC$15-1,1,1),0),0),PLE!$AA$28*OFFSET(Import.PLQ,$A21-1,AC$15-1,1,1)),IF($E21&lt;&gt;1,IF(ISNUMBER(INDEX(Import.PLE,Detalhamento!$E21,Detalhamento!AC$15)),IF(INDEX(Import.PLE,Detalhamento!$E21,Detalhamento!AC$15)&lt;=mediçao,0,OFFSET(Import.PLQ,$A21-1,AC$15-1,1,1)),OFFSET(Import.PLQ,$A21-1,AC$15-1,1,1)),(1-PLE!$AA$28)*OFFSET(Import.PLQ,$A21-1,AC$15-1,1,1))))</f>
        <v>0</v>
      </c>
      <c r="AD21" s="183">
        <f ca="1">IF(AD$13="",0,CHOOSE(Detalhamento.OpçãoServiços,OFFSET(Import.PLQ,$A21-1,AD$15-1,1,1),IF($E21&lt;&gt;1,IF(ISNUMBER(INDEX(Import.PLE,Detalhamento!$E21,Detalhamento!AD$15)),IF(INDEX(Import.PLE,Detalhamento!$E21,Detalhamento!AD$15)&lt;=mediçao,OFFSET(Import.PLQ,$A21-1,AD$15-1,1,1),0),0),PLE!$AA$28*OFFSET(Import.PLQ,$A21-1,AD$15-1,1,1)),IF($E21&lt;&gt;1,IF(ISNUMBER(INDEX(Import.PLE,Detalhamento!$E21,Detalhamento!AD$15)),IF(INDEX(Import.PLE,Detalhamento!$E21,Detalhamento!AD$15)&lt;=mediçao,0,OFFSET(Import.PLQ,$A21-1,AD$15-1,1,1)),OFFSET(Import.PLQ,$A21-1,AD$15-1,1,1)),(1-PLE!$AA$28)*OFFSET(Import.PLQ,$A21-1,AD$15-1,1,1))))</f>
        <v>0</v>
      </c>
      <c r="AE21" s="183">
        <f ca="1">IF(AE$13="",0,CHOOSE(Detalhamento.OpçãoServiços,OFFSET(Import.PLQ,$A21-1,AE$15-1,1,1),IF($E21&lt;&gt;1,IF(ISNUMBER(INDEX(Import.PLE,Detalhamento!$E21,Detalhamento!AE$15)),IF(INDEX(Import.PLE,Detalhamento!$E21,Detalhamento!AE$15)&lt;=mediçao,OFFSET(Import.PLQ,$A21-1,AE$15-1,1,1),0),0),PLE!$AA$28*OFFSET(Import.PLQ,$A21-1,AE$15-1,1,1)),IF($E21&lt;&gt;1,IF(ISNUMBER(INDEX(Import.PLE,Detalhamento!$E21,Detalhamento!AE$15)),IF(INDEX(Import.PLE,Detalhamento!$E21,Detalhamento!AE$15)&lt;=mediçao,0,OFFSET(Import.PLQ,$A21-1,AE$15-1,1,1)),OFFSET(Import.PLQ,$A21-1,AE$15-1,1,1)),(1-PLE!$AA$28)*OFFSET(Import.PLQ,$A21-1,AE$15-1,1,1))))</f>
        <v>0</v>
      </c>
      <c r="AF21" s="183">
        <f ca="1">IF(AF$13="",0,CHOOSE(Detalhamento.OpçãoServiços,OFFSET(Import.PLQ,$A21-1,AF$15-1,1,1),IF($E21&lt;&gt;1,IF(ISNUMBER(INDEX(Import.PLE,Detalhamento!$E21,Detalhamento!AF$15)),IF(INDEX(Import.PLE,Detalhamento!$E21,Detalhamento!AF$15)&lt;=mediçao,OFFSET(Import.PLQ,$A21-1,AF$15-1,1,1),0),0),PLE!$AA$28*OFFSET(Import.PLQ,$A21-1,AF$15-1,1,1)),IF($E21&lt;&gt;1,IF(ISNUMBER(INDEX(Import.PLE,Detalhamento!$E21,Detalhamento!AF$15)),IF(INDEX(Import.PLE,Detalhamento!$E21,Detalhamento!AF$15)&lt;=mediçao,0,OFFSET(Import.PLQ,$A21-1,AF$15-1,1,1)),OFFSET(Import.PLQ,$A21-1,AF$15-1,1,1)),(1-PLE!$AA$28)*OFFSET(Import.PLQ,$A21-1,AF$15-1,1,1))))</f>
        <v>0</v>
      </c>
      <c r="AG21" s="183">
        <f ca="1">IF(AG$13="",0,CHOOSE(Detalhamento.OpçãoServiços,OFFSET(Import.PLQ,$A21-1,AG$15-1,1,1),IF($E21&lt;&gt;1,IF(ISNUMBER(INDEX(Import.PLE,Detalhamento!$E21,Detalhamento!AG$15)),IF(INDEX(Import.PLE,Detalhamento!$E21,Detalhamento!AG$15)&lt;=mediçao,OFFSET(Import.PLQ,$A21-1,AG$15-1,1,1),0),0),PLE!$AA$28*OFFSET(Import.PLQ,$A21-1,AG$15-1,1,1)),IF($E21&lt;&gt;1,IF(ISNUMBER(INDEX(Import.PLE,Detalhamento!$E21,Detalhamento!AG$15)),IF(INDEX(Import.PLE,Detalhamento!$E21,Detalhamento!AG$15)&lt;=mediçao,0,OFFSET(Import.PLQ,$A21-1,AG$15-1,1,1)),OFFSET(Import.PLQ,$A21-1,AG$15-1,1,1)),(1-PLE!$AA$28)*OFFSET(Import.PLQ,$A21-1,AG$15-1,1,1))))</f>
        <v>0</v>
      </c>
      <c r="AH21" s="183">
        <f ca="1">IF(AH$13="",0,CHOOSE(Detalhamento.OpçãoServiços,OFFSET(Import.PLQ,$A21-1,AH$15-1,1,1),IF($E21&lt;&gt;1,IF(ISNUMBER(INDEX(Import.PLE,Detalhamento!$E21,Detalhamento!AH$15)),IF(INDEX(Import.PLE,Detalhamento!$E21,Detalhamento!AH$15)&lt;=mediçao,OFFSET(Import.PLQ,$A21-1,AH$15-1,1,1),0),0),PLE!$AA$28*OFFSET(Import.PLQ,$A21-1,AH$15-1,1,1)),IF($E21&lt;&gt;1,IF(ISNUMBER(INDEX(Import.PLE,Detalhamento!$E21,Detalhamento!AH$15)),IF(INDEX(Import.PLE,Detalhamento!$E21,Detalhamento!AH$15)&lt;=mediçao,0,OFFSET(Import.PLQ,$A21-1,AH$15-1,1,1)),OFFSET(Import.PLQ,$A21-1,AH$15-1,1,1)),(1-PLE!$AA$28)*OFFSET(Import.PLQ,$A21-1,AH$15-1,1,1))))</f>
        <v>0</v>
      </c>
      <c r="AI21" s="183">
        <f ca="1">IF(AI$13="",0,CHOOSE(Detalhamento.OpçãoServiços,OFFSET(Import.PLQ,$A21-1,AI$15-1,1,1),IF($E21&lt;&gt;1,IF(ISNUMBER(INDEX(Import.PLE,Detalhamento!$E21,Detalhamento!AI$15)),IF(INDEX(Import.PLE,Detalhamento!$E21,Detalhamento!AI$15)&lt;=mediçao,OFFSET(Import.PLQ,$A21-1,AI$15-1,1,1),0),0),PLE!$AA$28*OFFSET(Import.PLQ,$A21-1,AI$15-1,1,1)),IF($E21&lt;&gt;1,IF(ISNUMBER(INDEX(Import.PLE,Detalhamento!$E21,Detalhamento!AI$15)),IF(INDEX(Import.PLE,Detalhamento!$E21,Detalhamento!AI$15)&lt;=mediçao,0,OFFSET(Import.PLQ,$A21-1,AI$15-1,1,1)),OFFSET(Import.PLQ,$A21-1,AI$15-1,1,1)),(1-PLE!$AA$28)*OFFSET(Import.PLQ,$A21-1,AI$15-1,1,1))))</f>
        <v>0</v>
      </c>
      <c r="AJ21" s="183">
        <f ca="1">IF(AJ$13="",0,CHOOSE(Detalhamento.OpçãoServiços,OFFSET(Import.PLQ,$A21-1,AJ$15-1,1,1),IF($E21&lt;&gt;1,IF(ISNUMBER(INDEX(Import.PLE,Detalhamento!$E21,Detalhamento!AJ$15)),IF(INDEX(Import.PLE,Detalhamento!$E21,Detalhamento!AJ$15)&lt;=mediçao,OFFSET(Import.PLQ,$A21-1,AJ$15-1,1,1),0),0),PLE!$AA$28*OFFSET(Import.PLQ,$A21-1,AJ$15-1,1,1)),IF($E21&lt;&gt;1,IF(ISNUMBER(INDEX(Import.PLE,Detalhamento!$E21,Detalhamento!AJ$15)),IF(INDEX(Import.PLE,Detalhamento!$E21,Detalhamento!AJ$15)&lt;=mediçao,0,OFFSET(Import.PLQ,$A21-1,AJ$15-1,1,1)),OFFSET(Import.PLQ,$A21-1,AJ$15-1,1,1)),(1-PLE!$AA$28)*OFFSET(Import.PLQ,$A21-1,AJ$15-1,1,1))))</f>
        <v>0</v>
      </c>
      <c r="AK21" s="183">
        <f ca="1">IF(AK$13="",0,CHOOSE(Detalhamento.OpçãoServiços,OFFSET(Import.PLQ,$A21-1,AK$15-1,1,1),IF($E21&lt;&gt;1,IF(ISNUMBER(INDEX(Import.PLE,Detalhamento!$E21,Detalhamento!AK$15)),IF(INDEX(Import.PLE,Detalhamento!$E21,Detalhamento!AK$15)&lt;=mediçao,OFFSET(Import.PLQ,$A21-1,AK$15-1,1,1),0),0),PLE!$AA$28*OFFSET(Import.PLQ,$A21-1,AK$15-1,1,1)),IF($E21&lt;&gt;1,IF(ISNUMBER(INDEX(Import.PLE,Detalhamento!$E21,Detalhamento!AK$15)),IF(INDEX(Import.PLE,Detalhamento!$E21,Detalhamento!AK$15)&lt;=mediçao,0,OFFSET(Import.PLQ,$A21-1,AK$15-1,1,1)),OFFSET(Import.PLQ,$A21-1,AK$15-1,1,1)),(1-PLE!$AA$28)*OFFSET(Import.PLQ,$A21-1,AK$15-1,1,1))))</f>
        <v>0</v>
      </c>
      <c r="AL21" s="183">
        <f ca="1">IF(AL$13="",0,CHOOSE(Detalhamento.OpçãoServiços,OFFSET(Import.PLQ,$A21-1,AL$15-1,1,1),IF($E21&lt;&gt;1,IF(ISNUMBER(INDEX(Import.PLE,Detalhamento!$E21,Detalhamento!AL$15)),IF(INDEX(Import.PLE,Detalhamento!$E21,Detalhamento!AL$15)&lt;=mediçao,OFFSET(Import.PLQ,$A21-1,AL$15-1,1,1),0),0),PLE!$AA$28*OFFSET(Import.PLQ,$A21-1,AL$15-1,1,1)),IF($E21&lt;&gt;1,IF(ISNUMBER(INDEX(Import.PLE,Detalhamento!$E21,Detalhamento!AL$15)),IF(INDEX(Import.PLE,Detalhamento!$E21,Detalhamento!AL$15)&lt;=mediçao,0,OFFSET(Import.PLQ,$A21-1,AL$15-1,1,1)),OFFSET(Import.PLQ,$A21-1,AL$15-1,1,1)),(1-PLE!$AA$28)*OFFSET(Import.PLQ,$A21-1,AL$15-1,1,1))))</f>
        <v>0</v>
      </c>
      <c r="AM21" s="183">
        <f ca="1">IF(AM$13="",0,CHOOSE(Detalhamento.OpçãoServiços,OFFSET(Import.PLQ,$A21-1,AM$15-1,1,1),IF($E21&lt;&gt;1,IF(ISNUMBER(INDEX(Import.PLE,Detalhamento!$E21,Detalhamento!AM$15)),IF(INDEX(Import.PLE,Detalhamento!$E21,Detalhamento!AM$15)&lt;=mediçao,OFFSET(Import.PLQ,$A21-1,AM$15-1,1,1),0),0),PLE!$AA$28*OFFSET(Import.PLQ,$A21-1,AM$15-1,1,1)),IF($E21&lt;&gt;1,IF(ISNUMBER(INDEX(Import.PLE,Detalhamento!$E21,Detalhamento!AM$15)),IF(INDEX(Import.PLE,Detalhamento!$E21,Detalhamento!AM$15)&lt;=mediçao,0,OFFSET(Import.PLQ,$A21-1,AM$15-1,1,1)),OFFSET(Import.PLQ,$A21-1,AM$15-1,1,1)),(1-PLE!$AA$28)*OFFSET(Import.PLQ,$A21-1,AM$15-1,1,1))))</f>
        <v>0</v>
      </c>
      <c r="AN21" s="183">
        <f ca="1">IF(AN$13="",0,CHOOSE(Detalhamento.OpçãoServiços,OFFSET(Import.PLQ,$A21-1,AN$15-1,1,1),IF($E21&lt;&gt;1,IF(ISNUMBER(INDEX(Import.PLE,Detalhamento!$E21,Detalhamento!AN$15)),IF(INDEX(Import.PLE,Detalhamento!$E21,Detalhamento!AN$15)&lt;=mediçao,OFFSET(Import.PLQ,$A21-1,AN$15-1,1,1),0),0),PLE!$AA$28*OFFSET(Import.PLQ,$A21-1,AN$15-1,1,1)),IF($E21&lt;&gt;1,IF(ISNUMBER(INDEX(Import.PLE,Detalhamento!$E21,Detalhamento!AN$15)),IF(INDEX(Import.PLE,Detalhamento!$E21,Detalhamento!AN$15)&lt;=mediçao,0,OFFSET(Import.PLQ,$A21-1,AN$15-1,1,1)),OFFSET(Import.PLQ,$A21-1,AN$15-1,1,1)),(1-PLE!$AA$28)*OFFSET(Import.PLQ,$A21-1,AN$15-1,1,1))))</f>
        <v>0</v>
      </c>
      <c r="AO21" s="183">
        <f ca="1">IF(AO$13="",0,CHOOSE(Detalhamento.OpçãoServiços,OFFSET(Import.PLQ,$A21-1,AO$15-1,1,1),IF($E21&lt;&gt;1,IF(ISNUMBER(INDEX(Import.PLE,Detalhamento!$E21,Detalhamento!AO$15)),IF(INDEX(Import.PLE,Detalhamento!$E21,Detalhamento!AO$15)&lt;=mediçao,OFFSET(Import.PLQ,$A21-1,AO$15-1,1,1),0),0),PLE!$AA$28*OFFSET(Import.PLQ,$A21-1,AO$15-1,1,1)),IF($E21&lt;&gt;1,IF(ISNUMBER(INDEX(Import.PLE,Detalhamento!$E21,Detalhamento!AO$15)),IF(INDEX(Import.PLE,Detalhamento!$E21,Detalhamento!AO$15)&lt;=mediçao,0,OFFSET(Import.PLQ,$A21-1,AO$15-1,1,1)),OFFSET(Import.PLQ,$A21-1,AO$15-1,1,1)),(1-PLE!$AA$28)*OFFSET(Import.PLQ,$A21-1,AO$15-1,1,1))))</f>
        <v>0</v>
      </c>
      <c r="AP21" s="183">
        <f ca="1">IF(AP$13="",0,CHOOSE(Detalhamento.OpçãoServiços,OFFSET(Import.PLQ,$A21-1,AP$15-1,1,1),IF($E21&lt;&gt;1,IF(ISNUMBER(INDEX(Import.PLE,Detalhamento!$E21,Detalhamento!AP$15)),IF(INDEX(Import.PLE,Detalhamento!$E21,Detalhamento!AP$15)&lt;=mediçao,OFFSET(Import.PLQ,$A21-1,AP$15-1,1,1),0),0),PLE!$AA$28*OFFSET(Import.PLQ,$A21-1,AP$15-1,1,1)),IF($E21&lt;&gt;1,IF(ISNUMBER(INDEX(Import.PLE,Detalhamento!$E21,Detalhamento!AP$15)),IF(INDEX(Import.PLE,Detalhamento!$E21,Detalhamento!AP$15)&lt;=mediçao,0,OFFSET(Import.PLQ,$A21-1,AP$15-1,1,1)),OFFSET(Import.PLQ,$A21-1,AP$15-1,1,1)),(1-PLE!$AA$28)*OFFSET(Import.PLQ,$A21-1,AP$15-1,1,1))))</f>
        <v>0</v>
      </c>
      <c r="AQ21" s="183">
        <f ca="1">IF(AQ$13="",0,CHOOSE(Detalhamento.OpçãoServiços,OFFSET(Import.PLQ,$A21-1,AQ$15-1,1,1),IF($E21&lt;&gt;1,IF(ISNUMBER(INDEX(Import.PLE,Detalhamento!$E21,Detalhamento!AQ$15)),IF(INDEX(Import.PLE,Detalhamento!$E21,Detalhamento!AQ$15)&lt;=mediçao,OFFSET(Import.PLQ,$A21-1,AQ$15-1,1,1),0),0),PLE!$AA$28*OFFSET(Import.PLQ,$A21-1,AQ$15-1,1,1)),IF($E21&lt;&gt;1,IF(ISNUMBER(INDEX(Import.PLE,Detalhamento!$E21,Detalhamento!AQ$15)),IF(INDEX(Import.PLE,Detalhamento!$E21,Detalhamento!AQ$15)&lt;=mediçao,0,OFFSET(Import.PLQ,$A21-1,AQ$15-1,1,1)),OFFSET(Import.PLQ,$A21-1,AQ$15-1,1,1)),(1-PLE!$AA$28)*OFFSET(Import.PLQ,$A21-1,AQ$15-1,1,1))))</f>
        <v>0</v>
      </c>
      <c r="AR21" s="183">
        <f ca="1">IF(AR$13="",0,CHOOSE(Detalhamento.OpçãoServiços,OFFSET(Import.PLQ,$A21-1,AR$15-1,1,1),IF($E21&lt;&gt;1,IF(ISNUMBER(INDEX(Import.PLE,Detalhamento!$E21,Detalhamento!AR$15)),IF(INDEX(Import.PLE,Detalhamento!$E21,Detalhamento!AR$15)&lt;=mediçao,OFFSET(Import.PLQ,$A21-1,AR$15-1,1,1),0),0),PLE!$AA$28*OFFSET(Import.PLQ,$A21-1,AR$15-1,1,1)),IF($E21&lt;&gt;1,IF(ISNUMBER(INDEX(Import.PLE,Detalhamento!$E21,Detalhamento!AR$15)),IF(INDEX(Import.PLE,Detalhamento!$E21,Detalhamento!AR$15)&lt;=mediçao,0,OFFSET(Import.PLQ,$A21-1,AR$15-1,1,1)),OFFSET(Import.PLQ,$A21-1,AR$15-1,1,1)),(1-PLE!$AA$28)*OFFSET(Import.PLQ,$A21-1,AR$15-1,1,1))))</f>
        <v>0</v>
      </c>
      <c r="AS21" s="183">
        <f ca="1">IF(AS$13="",0,CHOOSE(Detalhamento.OpçãoServiços,OFFSET(Import.PLQ,$A21-1,AS$15-1,1,1),IF($E21&lt;&gt;1,IF(ISNUMBER(INDEX(Import.PLE,Detalhamento!$E21,Detalhamento!AS$15)),IF(INDEX(Import.PLE,Detalhamento!$E21,Detalhamento!AS$15)&lt;=mediçao,OFFSET(Import.PLQ,$A21-1,AS$15-1,1,1),0),0),PLE!$AA$28*OFFSET(Import.PLQ,$A21-1,AS$15-1,1,1)),IF($E21&lt;&gt;1,IF(ISNUMBER(INDEX(Import.PLE,Detalhamento!$E21,Detalhamento!AS$15)),IF(INDEX(Import.PLE,Detalhamento!$E21,Detalhamento!AS$15)&lt;=mediçao,0,OFFSET(Import.PLQ,$A21-1,AS$15-1,1,1)),OFFSET(Import.PLQ,$A21-1,AS$15-1,1,1)),(1-PLE!$AA$28)*OFFSET(Import.PLQ,$A21-1,AS$15-1,1,1))))</f>
        <v>0</v>
      </c>
      <c r="AT21" s="183">
        <f ca="1">IF(AT$13="",0,CHOOSE(Detalhamento.OpçãoServiços,OFFSET(Import.PLQ,$A21-1,AT$15-1,1,1),IF($E21&lt;&gt;1,IF(ISNUMBER(INDEX(Import.PLE,Detalhamento!$E21,Detalhamento!AT$15)),IF(INDEX(Import.PLE,Detalhamento!$E21,Detalhamento!AT$15)&lt;=mediçao,OFFSET(Import.PLQ,$A21-1,AT$15-1,1,1),0),0),PLE!$AA$28*OFFSET(Import.PLQ,$A21-1,AT$15-1,1,1)),IF($E21&lt;&gt;1,IF(ISNUMBER(INDEX(Import.PLE,Detalhamento!$E21,Detalhamento!AT$15)),IF(INDEX(Import.PLE,Detalhamento!$E21,Detalhamento!AT$15)&lt;=mediçao,0,OFFSET(Import.PLQ,$A21-1,AT$15-1,1,1)),OFFSET(Import.PLQ,$A21-1,AT$15-1,1,1)),(1-PLE!$AA$28)*OFFSET(Import.PLQ,$A21-1,AT$15-1,1,1))))</f>
        <v>0</v>
      </c>
      <c r="AU21" s="183">
        <f ca="1">IF(AU$13="",0,CHOOSE(Detalhamento.OpçãoServiços,OFFSET(Import.PLQ,$A21-1,AU$15-1,1,1),IF($E21&lt;&gt;1,IF(ISNUMBER(INDEX(Import.PLE,Detalhamento!$E21,Detalhamento!AU$15)),IF(INDEX(Import.PLE,Detalhamento!$E21,Detalhamento!AU$15)&lt;=mediçao,OFFSET(Import.PLQ,$A21-1,AU$15-1,1,1),0),0),PLE!$AA$28*OFFSET(Import.PLQ,$A21-1,AU$15-1,1,1)),IF($E21&lt;&gt;1,IF(ISNUMBER(INDEX(Import.PLE,Detalhamento!$E21,Detalhamento!AU$15)),IF(INDEX(Import.PLE,Detalhamento!$E21,Detalhamento!AU$15)&lt;=mediçao,0,OFFSET(Import.PLQ,$A21-1,AU$15-1,1,1)),OFFSET(Import.PLQ,$A21-1,AU$15-1,1,1)),(1-PLE!$AA$28)*OFFSET(Import.PLQ,$A21-1,AU$15-1,1,1))))</f>
        <v>0</v>
      </c>
      <c r="AV21" s="183">
        <f ca="1">IF(AV$13="",0,CHOOSE(Detalhamento.OpçãoServiços,OFFSET(Import.PLQ,$A21-1,AV$15-1,1,1),IF($E21&lt;&gt;1,IF(ISNUMBER(INDEX(Import.PLE,Detalhamento!$E21,Detalhamento!AV$15)),IF(INDEX(Import.PLE,Detalhamento!$E21,Detalhamento!AV$15)&lt;=mediçao,OFFSET(Import.PLQ,$A21-1,AV$15-1,1,1),0),0),PLE!$AA$28*OFFSET(Import.PLQ,$A21-1,AV$15-1,1,1)),IF($E21&lt;&gt;1,IF(ISNUMBER(INDEX(Import.PLE,Detalhamento!$E21,Detalhamento!AV$15)),IF(INDEX(Import.PLE,Detalhamento!$E21,Detalhamento!AV$15)&lt;=mediçao,0,OFFSET(Import.PLQ,$A21-1,AV$15-1,1,1)),OFFSET(Import.PLQ,$A21-1,AV$15-1,1,1)),(1-PLE!$AA$28)*OFFSET(Import.PLQ,$A21-1,AV$15-1,1,1))))</f>
        <v>0</v>
      </c>
      <c r="AW21" s="183">
        <f ca="1">IF(AW$13="",0,CHOOSE(Detalhamento.OpçãoServiços,OFFSET(Import.PLQ,$A21-1,AW$15-1,1,1),IF($E21&lt;&gt;1,IF(ISNUMBER(INDEX(Import.PLE,Detalhamento!$E21,Detalhamento!AW$15)),IF(INDEX(Import.PLE,Detalhamento!$E21,Detalhamento!AW$15)&lt;=mediçao,OFFSET(Import.PLQ,$A21-1,AW$15-1,1,1),0),0),PLE!$AA$28*OFFSET(Import.PLQ,$A21-1,AW$15-1,1,1)),IF($E21&lt;&gt;1,IF(ISNUMBER(INDEX(Import.PLE,Detalhamento!$E21,Detalhamento!AW$15)),IF(INDEX(Import.PLE,Detalhamento!$E21,Detalhamento!AW$15)&lt;=mediçao,0,OFFSET(Import.PLQ,$A21-1,AW$15-1,1,1)),OFFSET(Import.PLQ,$A21-1,AW$15-1,1,1)),(1-PLE!$AA$28)*OFFSET(Import.PLQ,$A21-1,AW$15-1,1,1))))</f>
        <v>0</v>
      </c>
      <c r="AX21" s="183">
        <f ca="1">IF(AX$13="",0,CHOOSE(Detalhamento.OpçãoServiços,OFFSET(Import.PLQ,$A21-1,AX$15-1,1,1),IF($E21&lt;&gt;1,IF(ISNUMBER(INDEX(Import.PLE,Detalhamento!$E21,Detalhamento!AX$15)),IF(INDEX(Import.PLE,Detalhamento!$E21,Detalhamento!AX$15)&lt;=mediçao,OFFSET(Import.PLQ,$A21-1,AX$15-1,1,1),0),0),PLE!$AA$28*OFFSET(Import.PLQ,$A21-1,AX$15-1,1,1)),IF($E21&lt;&gt;1,IF(ISNUMBER(INDEX(Import.PLE,Detalhamento!$E21,Detalhamento!AX$15)),IF(INDEX(Import.PLE,Detalhamento!$E21,Detalhamento!AX$15)&lt;=mediçao,0,OFFSET(Import.PLQ,$A21-1,AX$15-1,1,1)),OFFSET(Import.PLQ,$A21-1,AX$15-1,1,1)),(1-PLE!$AA$28)*OFFSET(Import.PLQ,$A21-1,AX$15-1,1,1))))</f>
        <v>0</v>
      </c>
      <c r="AY21" s="183">
        <f ca="1">IF(AY$13="",0,CHOOSE(Detalhamento.OpçãoServiços,OFFSET(Import.PLQ,$A21-1,AY$15-1,1,1),IF($E21&lt;&gt;1,IF(ISNUMBER(INDEX(Import.PLE,Detalhamento!$E21,Detalhamento!AY$15)),IF(INDEX(Import.PLE,Detalhamento!$E21,Detalhamento!AY$15)&lt;=mediçao,OFFSET(Import.PLQ,$A21-1,AY$15-1,1,1),0),0),PLE!$AA$28*OFFSET(Import.PLQ,$A21-1,AY$15-1,1,1)),IF($E21&lt;&gt;1,IF(ISNUMBER(INDEX(Import.PLE,Detalhamento!$E21,Detalhamento!AY$15)),IF(INDEX(Import.PLE,Detalhamento!$E21,Detalhamento!AY$15)&lt;=mediçao,0,OFFSET(Import.PLQ,$A21-1,AY$15-1,1,1)),OFFSET(Import.PLQ,$A21-1,AY$15-1,1,1)),(1-PLE!$AA$28)*OFFSET(Import.PLQ,$A21-1,AY$15-1,1,1))))</f>
        <v>0</v>
      </c>
      <c r="AZ21" s="183">
        <f ca="1">IF(AZ$13="",0,CHOOSE(Detalhamento.OpçãoServiços,OFFSET(Import.PLQ,$A21-1,AZ$15-1,1,1),IF($E21&lt;&gt;1,IF(ISNUMBER(INDEX(Import.PLE,Detalhamento!$E21,Detalhamento!AZ$15)),IF(INDEX(Import.PLE,Detalhamento!$E21,Detalhamento!AZ$15)&lt;=mediçao,OFFSET(Import.PLQ,$A21-1,AZ$15-1,1,1),0),0),PLE!$AA$28*OFFSET(Import.PLQ,$A21-1,AZ$15-1,1,1)),IF($E21&lt;&gt;1,IF(ISNUMBER(INDEX(Import.PLE,Detalhamento!$E21,Detalhamento!AZ$15)),IF(INDEX(Import.PLE,Detalhamento!$E21,Detalhamento!AZ$15)&lt;=mediçao,0,OFFSET(Import.PLQ,$A21-1,AZ$15-1,1,1)),OFFSET(Import.PLQ,$A21-1,AZ$15-1,1,1)),(1-PLE!$AA$28)*OFFSET(Import.PLQ,$A21-1,AZ$15-1,1,1))))</f>
        <v>0</v>
      </c>
      <c r="BA21" s="183">
        <f ca="1">IF(BA$13="",0,CHOOSE(Detalhamento.OpçãoServiços,OFFSET(Import.PLQ,$A21-1,BA$15-1,1,1),IF($E21&lt;&gt;1,IF(ISNUMBER(INDEX(Import.PLE,Detalhamento!$E21,Detalhamento!BA$15)),IF(INDEX(Import.PLE,Detalhamento!$E21,Detalhamento!BA$15)&lt;=mediçao,OFFSET(Import.PLQ,$A21-1,BA$15-1,1,1),0),0),PLE!$AA$28*OFFSET(Import.PLQ,$A21-1,BA$15-1,1,1)),IF($E21&lt;&gt;1,IF(ISNUMBER(INDEX(Import.PLE,Detalhamento!$E21,Detalhamento!BA$15)),IF(INDEX(Import.PLE,Detalhamento!$E21,Detalhamento!BA$15)&lt;=mediçao,0,OFFSET(Import.PLQ,$A21-1,BA$15-1,1,1)),OFFSET(Import.PLQ,$A21-1,BA$15-1,1,1)),(1-PLE!$AA$28)*OFFSET(Import.PLQ,$A21-1,BA$15-1,1,1))))</f>
        <v>0</v>
      </c>
      <c r="BB21" s="183">
        <f ca="1">IF(BB$13="",0,CHOOSE(Detalhamento.OpçãoServiços,OFFSET(Import.PLQ,$A21-1,BB$15-1,1,1),IF($E21&lt;&gt;1,IF(ISNUMBER(INDEX(Import.PLE,Detalhamento!$E21,Detalhamento!BB$15)),IF(INDEX(Import.PLE,Detalhamento!$E21,Detalhamento!BB$15)&lt;=mediçao,OFFSET(Import.PLQ,$A21-1,BB$15-1,1,1),0),0),PLE!$AA$28*OFFSET(Import.PLQ,$A21-1,BB$15-1,1,1)),IF($E21&lt;&gt;1,IF(ISNUMBER(INDEX(Import.PLE,Detalhamento!$E21,Detalhamento!BB$15)),IF(INDEX(Import.PLE,Detalhamento!$E21,Detalhamento!BB$15)&lt;=mediçao,0,OFFSET(Import.PLQ,$A21-1,BB$15-1,1,1)),OFFSET(Import.PLQ,$A21-1,BB$15-1,1,1)),(1-PLE!$AA$28)*OFFSET(Import.PLQ,$A21-1,BB$15-1,1,1))))</f>
        <v>0</v>
      </c>
      <c r="BC21" s="183">
        <f ca="1">IF(BC$13="",0,CHOOSE(Detalhamento.OpçãoServiços,OFFSET(Import.PLQ,$A21-1,BC$15-1,1,1),IF($E21&lt;&gt;1,IF(ISNUMBER(INDEX(Import.PLE,Detalhamento!$E21,Detalhamento!BC$15)),IF(INDEX(Import.PLE,Detalhamento!$E21,Detalhamento!BC$15)&lt;=mediçao,OFFSET(Import.PLQ,$A21-1,BC$15-1,1,1),0),0),PLE!$AA$28*OFFSET(Import.PLQ,$A21-1,BC$15-1,1,1)),IF($E21&lt;&gt;1,IF(ISNUMBER(INDEX(Import.PLE,Detalhamento!$E21,Detalhamento!BC$15)),IF(INDEX(Import.PLE,Detalhamento!$E21,Detalhamento!BC$15)&lt;=mediçao,0,OFFSET(Import.PLQ,$A21-1,BC$15-1,1,1)),OFFSET(Import.PLQ,$A21-1,BC$15-1,1,1)),(1-PLE!$AA$28)*OFFSET(Import.PLQ,$A21-1,BC$15-1,1,1))))</f>
        <v>0</v>
      </c>
      <c r="BD21" s="183">
        <f ca="1">IF(BD$13="",0,CHOOSE(Detalhamento.OpçãoServiços,OFFSET(Import.PLQ,$A21-1,BD$15-1,1,1),IF($E21&lt;&gt;1,IF(ISNUMBER(INDEX(Import.PLE,Detalhamento!$E21,Detalhamento!BD$15)),IF(INDEX(Import.PLE,Detalhamento!$E21,Detalhamento!BD$15)&lt;=mediçao,OFFSET(Import.PLQ,$A21-1,BD$15-1,1,1),0),0),PLE!$AA$28*OFFSET(Import.PLQ,$A21-1,BD$15-1,1,1)),IF($E21&lt;&gt;1,IF(ISNUMBER(INDEX(Import.PLE,Detalhamento!$E21,Detalhamento!BD$15)),IF(INDEX(Import.PLE,Detalhamento!$E21,Detalhamento!BD$15)&lt;=mediçao,0,OFFSET(Import.PLQ,$A21-1,BD$15-1,1,1)),OFFSET(Import.PLQ,$A21-1,BD$15-1,1,1)),(1-PLE!$AA$28)*OFFSET(Import.PLQ,$A21-1,BD$15-1,1,1))))</f>
        <v>0</v>
      </c>
      <c r="BE21" s="183">
        <f ca="1">IF(BE$13="",0,CHOOSE(Detalhamento.OpçãoServiços,OFFSET(Import.PLQ,$A21-1,BE$15-1,1,1),IF($E21&lt;&gt;1,IF(ISNUMBER(INDEX(Import.PLE,Detalhamento!$E21,Detalhamento!BE$15)),IF(INDEX(Import.PLE,Detalhamento!$E21,Detalhamento!BE$15)&lt;=mediçao,OFFSET(Import.PLQ,$A21-1,BE$15-1,1,1),0),0),PLE!$AA$28*OFFSET(Import.PLQ,$A21-1,BE$15-1,1,1)),IF($E21&lt;&gt;1,IF(ISNUMBER(INDEX(Import.PLE,Detalhamento!$E21,Detalhamento!BE$15)),IF(INDEX(Import.PLE,Detalhamento!$E21,Detalhamento!BE$15)&lt;=mediçao,0,OFFSET(Import.PLQ,$A21-1,BE$15-1,1,1)),OFFSET(Import.PLQ,$A21-1,BE$15-1,1,1)),(1-PLE!$AA$28)*OFFSET(Import.PLQ,$A21-1,BE$15-1,1,1))))</f>
        <v>0</v>
      </c>
      <c r="BF21" s="183">
        <f ca="1">IF(BF$13="",0,CHOOSE(Detalhamento.OpçãoServiços,OFFSET(Import.PLQ,$A21-1,BF$15-1,1,1),IF($E21&lt;&gt;1,IF(ISNUMBER(INDEX(Import.PLE,Detalhamento!$E21,Detalhamento!BF$15)),IF(INDEX(Import.PLE,Detalhamento!$E21,Detalhamento!BF$15)&lt;=mediçao,OFFSET(Import.PLQ,$A21-1,BF$15-1,1,1),0),0),PLE!$AA$28*OFFSET(Import.PLQ,$A21-1,BF$15-1,1,1)),IF($E21&lt;&gt;1,IF(ISNUMBER(INDEX(Import.PLE,Detalhamento!$E21,Detalhamento!BF$15)),IF(INDEX(Import.PLE,Detalhamento!$E21,Detalhamento!BF$15)&lt;=mediçao,0,OFFSET(Import.PLQ,$A21-1,BF$15-1,1,1)),OFFSET(Import.PLQ,$A21-1,BF$15-1,1,1)),(1-PLE!$AA$28)*OFFSET(Import.PLQ,$A21-1,BF$15-1,1,1))))</f>
        <v>0</v>
      </c>
      <c r="BG21" s="183">
        <f ca="1">IF(BG$13="",0,CHOOSE(Detalhamento.OpçãoServiços,OFFSET(Import.PLQ,$A21-1,BG$15-1,1,1),IF($E21&lt;&gt;1,IF(ISNUMBER(INDEX(Import.PLE,Detalhamento!$E21,Detalhamento!BG$15)),IF(INDEX(Import.PLE,Detalhamento!$E21,Detalhamento!BG$15)&lt;=mediçao,OFFSET(Import.PLQ,$A21-1,BG$15-1,1,1),0),0),PLE!$AA$28*OFFSET(Import.PLQ,$A21-1,BG$15-1,1,1)),IF($E21&lt;&gt;1,IF(ISNUMBER(INDEX(Import.PLE,Detalhamento!$E21,Detalhamento!BG$15)),IF(INDEX(Import.PLE,Detalhamento!$E21,Detalhamento!BG$15)&lt;=mediçao,0,OFFSET(Import.PLQ,$A21-1,BG$15-1,1,1)),OFFSET(Import.PLQ,$A21-1,BG$15-1,1,1)),(1-PLE!$AA$28)*OFFSET(Import.PLQ,$A21-1,BG$15-1,1,1))))</f>
        <v>0</v>
      </c>
      <c r="BH21" s="183">
        <f ca="1">IF(BH$13="",0,CHOOSE(Detalhamento.OpçãoServiços,OFFSET(Import.PLQ,$A21-1,BH$15-1,1,1),IF($E21&lt;&gt;1,IF(ISNUMBER(INDEX(Import.PLE,Detalhamento!$E21,Detalhamento!BH$15)),IF(INDEX(Import.PLE,Detalhamento!$E21,Detalhamento!BH$15)&lt;=mediçao,OFFSET(Import.PLQ,$A21-1,BH$15-1,1,1),0),0),PLE!$AA$28*OFFSET(Import.PLQ,$A21-1,BH$15-1,1,1)),IF($E21&lt;&gt;1,IF(ISNUMBER(INDEX(Import.PLE,Detalhamento!$E21,Detalhamento!BH$15)),IF(INDEX(Import.PLE,Detalhamento!$E21,Detalhamento!BH$15)&lt;=mediçao,0,OFFSET(Import.PLQ,$A21-1,BH$15-1,1,1)),OFFSET(Import.PLQ,$A21-1,BH$15-1,1,1)),(1-PLE!$AA$28)*OFFSET(Import.PLQ,$A21-1,BH$15-1,1,1))))</f>
        <v>0</v>
      </c>
      <c r="BI21" s="183">
        <f ca="1">IF(BI$13="",0,CHOOSE(Detalhamento.OpçãoServiços,OFFSET(Import.PLQ,$A21-1,BI$15-1,1,1),IF($E21&lt;&gt;1,IF(ISNUMBER(INDEX(Import.PLE,Detalhamento!$E21,Detalhamento!BI$15)),IF(INDEX(Import.PLE,Detalhamento!$E21,Detalhamento!BI$15)&lt;=mediçao,OFFSET(Import.PLQ,$A21-1,BI$15-1,1,1),0),0),PLE!$AA$28*OFFSET(Import.PLQ,$A21-1,BI$15-1,1,1)),IF($E21&lt;&gt;1,IF(ISNUMBER(INDEX(Import.PLE,Detalhamento!$E21,Detalhamento!BI$15)),IF(INDEX(Import.PLE,Detalhamento!$E21,Detalhamento!BI$15)&lt;=mediçao,0,OFFSET(Import.PLQ,$A21-1,BI$15-1,1,1)),OFFSET(Import.PLQ,$A21-1,BI$15-1,1,1)),(1-PLE!$AA$28)*OFFSET(Import.PLQ,$A21-1,BI$15-1,1,1))))</f>
        <v>0</v>
      </c>
    </row>
    <row r="22" spans="1:61" hidden="1" x14ac:dyDescent="0.2">
      <c r="A22" s="196">
        <v>6</v>
      </c>
      <c r="B22" s="28" t="str">
        <f t="shared" ca="1" si="8"/>
        <v>Nível</v>
      </c>
      <c r="E22" s="193">
        <f t="shared" ca="1" si="9"/>
        <v>0</v>
      </c>
      <c r="F22" s="194">
        <f t="shared" ca="1" si="10"/>
        <v>0</v>
      </c>
      <c r="G22" s="194" t="str">
        <f t="shared" ca="1" si="11"/>
        <v>3.0</v>
      </c>
      <c r="H22" s="222" t="str">
        <f t="shared" ca="1" si="11"/>
        <v>SERVIÇOS PRELIMINARES</v>
      </c>
      <c r="I22" s="48" t="str">
        <f t="shared" ca="1" si="12"/>
        <v/>
      </c>
      <c r="J22" s="183" t="str">
        <f t="shared" ca="1" si="13"/>
        <v/>
      </c>
      <c r="K22" s="83"/>
      <c r="L22" s="183">
        <f ca="1">IF(L$13="",0,CHOOSE(Detalhamento.OpçãoServiços,OFFSET(Import.PLQ,$A22-1,L$15-1,1,1),IF($E22&lt;&gt;1,IF(ISNUMBER(INDEX(Import.PLE,Detalhamento!$E22,Detalhamento!L$15)),IF(INDEX(Import.PLE,Detalhamento!$E22,Detalhamento!L$15)&lt;=mediçao,OFFSET(Import.PLQ,$A22-1,L$15-1,1,1),0),0),PLE!$AA$28*OFFSET(Import.PLQ,$A22-1,L$15-1,1,1)),IF($E22&lt;&gt;1,IF(ISNUMBER(INDEX(Import.PLE,Detalhamento!$E22,Detalhamento!L$15)),IF(INDEX(Import.PLE,Detalhamento!$E22,Detalhamento!L$15)&lt;=mediçao,0,OFFSET(Import.PLQ,$A22-1,L$15-1,1,1)),OFFSET(Import.PLQ,$A22-1,L$15-1,1,1)),(1-PLE!$AA$28)*OFFSET(Import.PLQ,$A22-1,L$15-1,1,1))))</f>
        <v>0</v>
      </c>
      <c r="M22" s="183">
        <f ca="1">IF(M$13="",0,CHOOSE(Detalhamento.OpçãoServiços,OFFSET(Import.PLQ,$A22-1,M$15-1,1,1),IF($E22&lt;&gt;1,IF(ISNUMBER(INDEX(Import.PLE,Detalhamento!$E22,Detalhamento!M$15)),IF(INDEX(Import.PLE,Detalhamento!$E22,Detalhamento!M$15)&lt;=mediçao,OFFSET(Import.PLQ,$A22-1,M$15-1,1,1),0),0),PLE!$AA$28*OFFSET(Import.PLQ,$A22-1,M$15-1,1,1)),IF($E22&lt;&gt;1,IF(ISNUMBER(INDEX(Import.PLE,Detalhamento!$E22,Detalhamento!M$15)),IF(INDEX(Import.PLE,Detalhamento!$E22,Detalhamento!M$15)&lt;=mediçao,0,OFFSET(Import.PLQ,$A22-1,M$15-1,1,1)),OFFSET(Import.PLQ,$A22-1,M$15-1,1,1)),(1-PLE!$AA$28)*OFFSET(Import.PLQ,$A22-1,M$15-1,1,1))))</f>
        <v>0</v>
      </c>
      <c r="N22" s="183">
        <f ca="1">IF(N$13="",0,CHOOSE(Detalhamento.OpçãoServiços,OFFSET(Import.PLQ,$A22-1,N$15-1,1,1),IF($E22&lt;&gt;1,IF(ISNUMBER(INDEX(Import.PLE,Detalhamento!$E22,Detalhamento!N$15)),IF(INDEX(Import.PLE,Detalhamento!$E22,Detalhamento!N$15)&lt;=mediçao,OFFSET(Import.PLQ,$A22-1,N$15-1,1,1),0),0),PLE!$AA$28*OFFSET(Import.PLQ,$A22-1,N$15-1,1,1)),IF($E22&lt;&gt;1,IF(ISNUMBER(INDEX(Import.PLE,Detalhamento!$E22,Detalhamento!N$15)),IF(INDEX(Import.PLE,Detalhamento!$E22,Detalhamento!N$15)&lt;=mediçao,0,OFFSET(Import.PLQ,$A22-1,N$15-1,1,1)),OFFSET(Import.PLQ,$A22-1,N$15-1,1,1)),(1-PLE!$AA$28)*OFFSET(Import.PLQ,$A22-1,N$15-1,1,1))))</f>
        <v>0</v>
      </c>
      <c r="O22" s="183">
        <f ca="1">IF(O$13="",0,CHOOSE(Detalhamento.OpçãoServiços,OFFSET(Import.PLQ,$A22-1,O$15-1,1,1),IF($E22&lt;&gt;1,IF(ISNUMBER(INDEX(Import.PLE,Detalhamento!$E22,Detalhamento!O$15)),IF(INDEX(Import.PLE,Detalhamento!$E22,Detalhamento!O$15)&lt;=mediçao,OFFSET(Import.PLQ,$A22-1,O$15-1,1,1),0),0),PLE!$AA$28*OFFSET(Import.PLQ,$A22-1,O$15-1,1,1)),IF($E22&lt;&gt;1,IF(ISNUMBER(INDEX(Import.PLE,Detalhamento!$E22,Detalhamento!O$15)),IF(INDEX(Import.PLE,Detalhamento!$E22,Detalhamento!O$15)&lt;=mediçao,0,OFFSET(Import.PLQ,$A22-1,O$15-1,1,1)),OFFSET(Import.PLQ,$A22-1,O$15-1,1,1)),(1-PLE!$AA$28)*OFFSET(Import.PLQ,$A22-1,O$15-1,1,1))))</f>
        <v>0</v>
      </c>
      <c r="P22" s="183">
        <f ca="1">IF(P$13="",0,CHOOSE(Detalhamento.OpçãoServiços,OFFSET(Import.PLQ,$A22-1,P$15-1,1,1),IF($E22&lt;&gt;1,IF(ISNUMBER(INDEX(Import.PLE,Detalhamento!$E22,Detalhamento!P$15)),IF(INDEX(Import.PLE,Detalhamento!$E22,Detalhamento!P$15)&lt;=mediçao,OFFSET(Import.PLQ,$A22-1,P$15-1,1,1),0),0),PLE!$AA$28*OFFSET(Import.PLQ,$A22-1,P$15-1,1,1)),IF($E22&lt;&gt;1,IF(ISNUMBER(INDEX(Import.PLE,Detalhamento!$E22,Detalhamento!P$15)),IF(INDEX(Import.PLE,Detalhamento!$E22,Detalhamento!P$15)&lt;=mediçao,0,OFFSET(Import.PLQ,$A22-1,P$15-1,1,1)),OFFSET(Import.PLQ,$A22-1,P$15-1,1,1)),(1-PLE!$AA$28)*OFFSET(Import.PLQ,$A22-1,P$15-1,1,1))))</f>
        <v>0</v>
      </c>
      <c r="Q22" s="183">
        <f ca="1">IF(Q$13="",0,CHOOSE(Detalhamento.OpçãoServiços,OFFSET(Import.PLQ,$A22-1,Q$15-1,1,1),IF($E22&lt;&gt;1,IF(ISNUMBER(INDEX(Import.PLE,Detalhamento!$E22,Detalhamento!Q$15)),IF(INDEX(Import.PLE,Detalhamento!$E22,Detalhamento!Q$15)&lt;=mediçao,OFFSET(Import.PLQ,$A22-1,Q$15-1,1,1),0),0),PLE!$AA$28*OFFSET(Import.PLQ,$A22-1,Q$15-1,1,1)),IF($E22&lt;&gt;1,IF(ISNUMBER(INDEX(Import.PLE,Detalhamento!$E22,Detalhamento!Q$15)),IF(INDEX(Import.PLE,Detalhamento!$E22,Detalhamento!Q$15)&lt;=mediçao,0,OFFSET(Import.PLQ,$A22-1,Q$15-1,1,1)),OFFSET(Import.PLQ,$A22-1,Q$15-1,1,1)),(1-PLE!$AA$28)*OFFSET(Import.PLQ,$A22-1,Q$15-1,1,1))))</f>
        <v>0</v>
      </c>
      <c r="R22" s="183">
        <f ca="1">IF(R$13="",0,CHOOSE(Detalhamento.OpçãoServiços,OFFSET(Import.PLQ,$A22-1,R$15-1,1,1),IF($E22&lt;&gt;1,IF(ISNUMBER(INDEX(Import.PLE,Detalhamento!$E22,Detalhamento!R$15)),IF(INDEX(Import.PLE,Detalhamento!$E22,Detalhamento!R$15)&lt;=mediçao,OFFSET(Import.PLQ,$A22-1,R$15-1,1,1),0),0),PLE!$AA$28*OFFSET(Import.PLQ,$A22-1,R$15-1,1,1)),IF($E22&lt;&gt;1,IF(ISNUMBER(INDEX(Import.PLE,Detalhamento!$E22,Detalhamento!R$15)),IF(INDEX(Import.PLE,Detalhamento!$E22,Detalhamento!R$15)&lt;=mediçao,0,OFFSET(Import.PLQ,$A22-1,R$15-1,1,1)),OFFSET(Import.PLQ,$A22-1,R$15-1,1,1)),(1-PLE!$AA$28)*OFFSET(Import.PLQ,$A22-1,R$15-1,1,1))))</f>
        <v>0</v>
      </c>
      <c r="S22" s="183">
        <f ca="1">IF(S$13="",0,CHOOSE(Detalhamento.OpçãoServiços,OFFSET(Import.PLQ,$A22-1,S$15-1,1,1),IF($E22&lt;&gt;1,IF(ISNUMBER(INDEX(Import.PLE,Detalhamento!$E22,Detalhamento!S$15)),IF(INDEX(Import.PLE,Detalhamento!$E22,Detalhamento!S$15)&lt;=mediçao,OFFSET(Import.PLQ,$A22-1,S$15-1,1,1),0),0),PLE!$AA$28*OFFSET(Import.PLQ,$A22-1,S$15-1,1,1)),IF($E22&lt;&gt;1,IF(ISNUMBER(INDEX(Import.PLE,Detalhamento!$E22,Detalhamento!S$15)),IF(INDEX(Import.PLE,Detalhamento!$E22,Detalhamento!S$15)&lt;=mediçao,0,OFFSET(Import.PLQ,$A22-1,S$15-1,1,1)),OFFSET(Import.PLQ,$A22-1,S$15-1,1,1)),(1-PLE!$AA$28)*OFFSET(Import.PLQ,$A22-1,S$15-1,1,1))))</f>
        <v>0</v>
      </c>
      <c r="T22" s="183">
        <f ca="1">IF(T$13="",0,CHOOSE(Detalhamento.OpçãoServiços,OFFSET(Import.PLQ,$A22-1,T$15-1,1,1),IF($E22&lt;&gt;1,IF(ISNUMBER(INDEX(Import.PLE,Detalhamento!$E22,Detalhamento!T$15)),IF(INDEX(Import.PLE,Detalhamento!$E22,Detalhamento!T$15)&lt;=mediçao,OFFSET(Import.PLQ,$A22-1,T$15-1,1,1),0),0),PLE!$AA$28*OFFSET(Import.PLQ,$A22-1,T$15-1,1,1)),IF($E22&lt;&gt;1,IF(ISNUMBER(INDEX(Import.PLE,Detalhamento!$E22,Detalhamento!T$15)),IF(INDEX(Import.PLE,Detalhamento!$E22,Detalhamento!T$15)&lt;=mediçao,0,OFFSET(Import.PLQ,$A22-1,T$15-1,1,1)),OFFSET(Import.PLQ,$A22-1,T$15-1,1,1)),(1-PLE!$AA$28)*OFFSET(Import.PLQ,$A22-1,T$15-1,1,1))))</f>
        <v>0</v>
      </c>
      <c r="U22" s="183">
        <f ca="1">IF(U$13="",0,CHOOSE(Detalhamento.OpçãoServiços,OFFSET(Import.PLQ,$A22-1,U$15-1,1,1),IF($E22&lt;&gt;1,IF(ISNUMBER(INDEX(Import.PLE,Detalhamento!$E22,Detalhamento!U$15)),IF(INDEX(Import.PLE,Detalhamento!$E22,Detalhamento!U$15)&lt;=mediçao,OFFSET(Import.PLQ,$A22-1,U$15-1,1,1),0),0),PLE!$AA$28*OFFSET(Import.PLQ,$A22-1,U$15-1,1,1)),IF($E22&lt;&gt;1,IF(ISNUMBER(INDEX(Import.PLE,Detalhamento!$E22,Detalhamento!U$15)),IF(INDEX(Import.PLE,Detalhamento!$E22,Detalhamento!U$15)&lt;=mediçao,0,OFFSET(Import.PLQ,$A22-1,U$15-1,1,1)),OFFSET(Import.PLQ,$A22-1,U$15-1,1,1)),(1-PLE!$AA$28)*OFFSET(Import.PLQ,$A22-1,U$15-1,1,1))))</f>
        <v>0</v>
      </c>
      <c r="V22" s="183">
        <f ca="1">IF(V$13="",0,CHOOSE(Detalhamento.OpçãoServiços,OFFSET(Import.PLQ,$A22-1,V$15-1,1,1),IF($E22&lt;&gt;1,IF(ISNUMBER(INDEX(Import.PLE,Detalhamento!$E22,Detalhamento!V$15)),IF(INDEX(Import.PLE,Detalhamento!$E22,Detalhamento!V$15)&lt;=mediçao,OFFSET(Import.PLQ,$A22-1,V$15-1,1,1),0),0),PLE!$AA$28*OFFSET(Import.PLQ,$A22-1,V$15-1,1,1)),IF($E22&lt;&gt;1,IF(ISNUMBER(INDEX(Import.PLE,Detalhamento!$E22,Detalhamento!V$15)),IF(INDEX(Import.PLE,Detalhamento!$E22,Detalhamento!V$15)&lt;=mediçao,0,OFFSET(Import.PLQ,$A22-1,V$15-1,1,1)),OFFSET(Import.PLQ,$A22-1,V$15-1,1,1)),(1-PLE!$AA$28)*OFFSET(Import.PLQ,$A22-1,V$15-1,1,1))))</f>
        <v>0</v>
      </c>
      <c r="W22" s="183">
        <f ca="1">IF(W$13="",0,CHOOSE(Detalhamento.OpçãoServiços,OFFSET(Import.PLQ,$A22-1,W$15-1,1,1),IF($E22&lt;&gt;1,IF(ISNUMBER(INDEX(Import.PLE,Detalhamento!$E22,Detalhamento!W$15)),IF(INDEX(Import.PLE,Detalhamento!$E22,Detalhamento!W$15)&lt;=mediçao,OFFSET(Import.PLQ,$A22-1,W$15-1,1,1),0),0),PLE!$AA$28*OFFSET(Import.PLQ,$A22-1,W$15-1,1,1)),IF($E22&lt;&gt;1,IF(ISNUMBER(INDEX(Import.PLE,Detalhamento!$E22,Detalhamento!W$15)),IF(INDEX(Import.PLE,Detalhamento!$E22,Detalhamento!W$15)&lt;=mediçao,0,OFFSET(Import.PLQ,$A22-1,W$15-1,1,1)),OFFSET(Import.PLQ,$A22-1,W$15-1,1,1)),(1-PLE!$AA$28)*OFFSET(Import.PLQ,$A22-1,W$15-1,1,1))))</f>
        <v>0</v>
      </c>
      <c r="X22" s="183">
        <f ca="1">IF(X$13="",0,CHOOSE(Detalhamento.OpçãoServiços,OFFSET(Import.PLQ,$A22-1,X$15-1,1,1),IF($E22&lt;&gt;1,IF(ISNUMBER(INDEX(Import.PLE,Detalhamento!$E22,Detalhamento!X$15)),IF(INDEX(Import.PLE,Detalhamento!$E22,Detalhamento!X$15)&lt;=mediçao,OFFSET(Import.PLQ,$A22-1,X$15-1,1,1),0),0),PLE!$AA$28*OFFSET(Import.PLQ,$A22-1,X$15-1,1,1)),IF($E22&lt;&gt;1,IF(ISNUMBER(INDEX(Import.PLE,Detalhamento!$E22,Detalhamento!X$15)),IF(INDEX(Import.PLE,Detalhamento!$E22,Detalhamento!X$15)&lt;=mediçao,0,OFFSET(Import.PLQ,$A22-1,X$15-1,1,1)),OFFSET(Import.PLQ,$A22-1,X$15-1,1,1)),(1-PLE!$AA$28)*OFFSET(Import.PLQ,$A22-1,X$15-1,1,1))))</f>
        <v>0</v>
      </c>
      <c r="Y22" s="183">
        <f ca="1">IF(Y$13="",0,CHOOSE(Detalhamento.OpçãoServiços,OFFSET(Import.PLQ,$A22-1,Y$15-1,1,1),IF($E22&lt;&gt;1,IF(ISNUMBER(INDEX(Import.PLE,Detalhamento!$E22,Detalhamento!Y$15)),IF(INDEX(Import.PLE,Detalhamento!$E22,Detalhamento!Y$15)&lt;=mediçao,OFFSET(Import.PLQ,$A22-1,Y$15-1,1,1),0),0),PLE!$AA$28*OFFSET(Import.PLQ,$A22-1,Y$15-1,1,1)),IF($E22&lt;&gt;1,IF(ISNUMBER(INDEX(Import.PLE,Detalhamento!$E22,Detalhamento!Y$15)),IF(INDEX(Import.PLE,Detalhamento!$E22,Detalhamento!Y$15)&lt;=mediçao,0,OFFSET(Import.PLQ,$A22-1,Y$15-1,1,1)),OFFSET(Import.PLQ,$A22-1,Y$15-1,1,1)),(1-PLE!$AA$28)*OFFSET(Import.PLQ,$A22-1,Y$15-1,1,1))))</f>
        <v>0</v>
      </c>
      <c r="Z22" s="183">
        <f ca="1">IF(Z$13="",0,CHOOSE(Detalhamento.OpçãoServiços,OFFSET(Import.PLQ,$A22-1,Z$15-1,1,1),IF($E22&lt;&gt;1,IF(ISNUMBER(INDEX(Import.PLE,Detalhamento!$E22,Detalhamento!Z$15)),IF(INDEX(Import.PLE,Detalhamento!$E22,Detalhamento!Z$15)&lt;=mediçao,OFFSET(Import.PLQ,$A22-1,Z$15-1,1,1),0),0),PLE!$AA$28*OFFSET(Import.PLQ,$A22-1,Z$15-1,1,1)),IF($E22&lt;&gt;1,IF(ISNUMBER(INDEX(Import.PLE,Detalhamento!$E22,Detalhamento!Z$15)),IF(INDEX(Import.PLE,Detalhamento!$E22,Detalhamento!Z$15)&lt;=mediçao,0,OFFSET(Import.PLQ,$A22-1,Z$15-1,1,1)),OFFSET(Import.PLQ,$A22-1,Z$15-1,1,1)),(1-PLE!$AA$28)*OFFSET(Import.PLQ,$A22-1,Z$15-1,1,1))))</f>
        <v>0</v>
      </c>
      <c r="AA22" s="183">
        <f ca="1">IF(AA$13="",0,CHOOSE(Detalhamento.OpçãoServiços,OFFSET(Import.PLQ,$A22-1,AA$15-1,1,1),IF($E22&lt;&gt;1,IF(ISNUMBER(INDEX(Import.PLE,Detalhamento!$E22,Detalhamento!AA$15)),IF(INDEX(Import.PLE,Detalhamento!$E22,Detalhamento!AA$15)&lt;=mediçao,OFFSET(Import.PLQ,$A22-1,AA$15-1,1,1),0),0),PLE!$AA$28*OFFSET(Import.PLQ,$A22-1,AA$15-1,1,1)),IF($E22&lt;&gt;1,IF(ISNUMBER(INDEX(Import.PLE,Detalhamento!$E22,Detalhamento!AA$15)),IF(INDEX(Import.PLE,Detalhamento!$E22,Detalhamento!AA$15)&lt;=mediçao,0,OFFSET(Import.PLQ,$A22-1,AA$15-1,1,1)),OFFSET(Import.PLQ,$A22-1,AA$15-1,1,1)),(1-PLE!$AA$28)*OFFSET(Import.PLQ,$A22-1,AA$15-1,1,1))))</f>
        <v>0</v>
      </c>
      <c r="AB22" s="183">
        <f ca="1">IF(AB$13="",0,CHOOSE(Detalhamento.OpçãoServiços,OFFSET(Import.PLQ,$A22-1,AB$15-1,1,1),IF($E22&lt;&gt;1,IF(ISNUMBER(INDEX(Import.PLE,Detalhamento!$E22,Detalhamento!AB$15)),IF(INDEX(Import.PLE,Detalhamento!$E22,Detalhamento!AB$15)&lt;=mediçao,OFFSET(Import.PLQ,$A22-1,AB$15-1,1,1),0),0),PLE!$AA$28*OFFSET(Import.PLQ,$A22-1,AB$15-1,1,1)),IF($E22&lt;&gt;1,IF(ISNUMBER(INDEX(Import.PLE,Detalhamento!$E22,Detalhamento!AB$15)),IF(INDEX(Import.PLE,Detalhamento!$E22,Detalhamento!AB$15)&lt;=mediçao,0,OFFSET(Import.PLQ,$A22-1,AB$15-1,1,1)),OFFSET(Import.PLQ,$A22-1,AB$15-1,1,1)),(1-PLE!$AA$28)*OFFSET(Import.PLQ,$A22-1,AB$15-1,1,1))))</f>
        <v>0</v>
      </c>
      <c r="AC22" s="183">
        <f ca="1">IF(AC$13="",0,CHOOSE(Detalhamento.OpçãoServiços,OFFSET(Import.PLQ,$A22-1,AC$15-1,1,1),IF($E22&lt;&gt;1,IF(ISNUMBER(INDEX(Import.PLE,Detalhamento!$E22,Detalhamento!AC$15)),IF(INDEX(Import.PLE,Detalhamento!$E22,Detalhamento!AC$15)&lt;=mediçao,OFFSET(Import.PLQ,$A22-1,AC$15-1,1,1),0),0),PLE!$AA$28*OFFSET(Import.PLQ,$A22-1,AC$15-1,1,1)),IF($E22&lt;&gt;1,IF(ISNUMBER(INDEX(Import.PLE,Detalhamento!$E22,Detalhamento!AC$15)),IF(INDEX(Import.PLE,Detalhamento!$E22,Detalhamento!AC$15)&lt;=mediçao,0,OFFSET(Import.PLQ,$A22-1,AC$15-1,1,1)),OFFSET(Import.PLQ,$A22-1,AC$15-1,1,1)),(1-PLE!$AA$28)*OFFSET(Import.PLQ,$A22-1,AC$15-1,1,1))))</f>
        <v>0</v>
      </c>
      <c r="AD22" s="183">
        <f ca="1">IF(AD$13="",0,CHOOSE(Detalhamento.OpçãoServiços,OFFSET(Import.PLQ,$A22-1,AD$15-1,1,1),IF($E22&lt;&gt;1,IF(ISNUMBER(INDEX(Import.PLE,Detalhamento!$E22,Detalhamento!AD$15)),IF(INDEX(Import.PLE,Detalhamento!$E22,Detalhamento!AD$15)&lt;=mediçao,OFFSET(Import.PLQ,$A22-1,AD$15-1,1,1),0),0),PLE!$AA$28*OFFSET(Import.PLQ,$A22-1,AD$15-1,1,1)),IF($E22&lt;&gt;1,IF(ISNUMBER(INDEX(Import.PLE,Detalhamento!$E22,Detalhamento!AD$15)),IF(INDEX(Import.PLE,Detalhamento!$E22,Detalhamento!AD$15)&lt;=mediçao,0,OFFSET(Import.PLQ,$A22-1,AD$15-1,1,1)),OFFSET(Import.PLQ,$A22-1,AD$15-1,1,1)),(1-PLE!$AA$28)*OFFSET(Import.PLQ,$A22-1,AD$15-1,1,1))))</f>
        <v>0</v>
      </c>
      <c r="AE22" s="183">
        <f ca="1">IF(AE$13="",0,CHOOSE(Detalhamento.OpçãoServiços,OFFSET(Import.PLQ,$A22-1,AE$15-1,1,1),IF($E22&lt;&gt;1,IF(ISNUMBER(INDEX(Import.PLE,Detalhamento!$E22,Detalhamento!AE$15)),IF(INDEX(Import.PLE,Detalhamento!$E22,Detalhamento!AE$15)&lt;=mediçao,OFFSET(Import.PLQ,$A22-1,AE$15-1,1,1),0),0),PLE!$AA$28*OFFSET(Import.PLQ,$A22-1,AE$15-1,1,1)),IF($E22&lt;&gt;1,IF(ISNUMBER(INDEX(Import.PLE,Detalhamento!$E22,Detalhamento!AE$15)),IF(INDEX(Import.PLE,Detalhamento!$E22,Detalhamento!AE$15)&lt;=mediçao,0,OFFSET(Import.PLQ,$A22-1,AE$15-1,1,1)),OFFSET(Import.PLQ,$A22-1,AE$15-1,1,1)),(1-PLE!$AA$28)*OFFSET(Import.PLQ,$A22-1,AE$15-1,1,1))))</f>
        <v>0</v>
      </c>
      <c r="AF22" s="183">
        <f ca="1">IF(AF$13="",0,CHOOSE(Detalhamento.OpçãoServiços,OFFSET(Import.PLQ,$A22-1,AF$15-1,1,1),IF($E22&lt;&gt;1,IF(ISNUMBER(INDEX(Import.PLE,Detalhamento!$E22,Detalhamento!AF$15)),IF(INDEX(Import.PLE,Detalhamento!$E22,Detalhamento!AF$15)&lt;=mediçao,OFFSET(Import.PLQ,$A22-1,AF$15-1,1,1),0),0),PLE!$AA$28*OFFSET(Import.PLQ,$A22-1,AF$15-1,1,1)),IF($E22&lt;&gt;1,IF(ISNUMBER(INDEX(Import.PLE,Detalhamento!$E22,Detalhamento!AF$15)),IF(INDEX(Import.PLE,Detalhamento!$E22,Detalhamento!AF$15)&lt;=mediçao,0,OFFSET(Import.PLQ,$A22-1,AF$15-1,1,1)),OFFSET(Import.PLQ,$A22-1,AF$15-1,1,1)),(1-PLE!$AA$28)*OFFSET(Import.PLQ,$A22-1,AF$15-1,1,1))))</f>
        <v>0</v>
      </c>
      <c r="AG22" s="183">
        <f ca="1">IF(AG$13="",0,CHOOSE(Detalhamento.OpçãoServiços,OFFSET(Import.PLQ,$A22-1,AG$15-1,1,1),IF($E22&lt;&gt;1,IF(ISNUMBER(INDEX(Import.PLE,Detalhamento!$E22,Detalhamento!AG$15)),IF(INDEX(Import.PLE,Detalhamento!$E22,Detalhamento!AG$15)&lt;=mediçao,OFFSET(Import.PLQ,$A22-1,AG$15-1,1,1),0),0),PLE!$AA$28*OFFSET(Import.PLQ,$A22-1,AG$15-1,1,1)),IF($E22&lt;&gt;1,IF(ISNUMBER(INDEX(Import.PLE,Detalhamento!$E22,Detalhamento!AG$15)),IF(INDEX(Import.PLE,Detalhamento!$E22,Detalhamento!AG$15)&lt;=mediçao,0,OFFSET(Import.PLQ,$A22-1,AG$15-1,1,1)),OFFSET(Import.PLQ,$A22-1,AG$15-1,1,1)),(1-PLE!$AA$28)*OFFSET(Import.PLQ,$A22-1,AG$15-1,1,1))))</f>
        <v>0</v>
      </c>
      <c r="AH22" s="183">
        <f ca="1">IF(AH$13="",0,CHOOSE(Detalhamento.OpçãoServiços,OFFSET(Import.PLQ,$A22-1,AH$15-1,1,1),IF($E22&lt;&gt;1,IF(ISNUMBER(INDEX(Import.PLE,Detalhamento!$E22,Detalhamento!AH$15)),IF(INDEX(Import.PLE,Detalhamento!$E22,Detalhamento!AH$15)&lt;=mediçao,OFFSET(Import.PLQ,$A22-1,AH$15-1,1,1),0),0),PLE!$AA$28*OFFSET(Import.PLQ,$A22-1,AH$15-1,1,1)),IF($E22&lt;&gt;1,IF(ISNUMBER(INDEX(Import.PLE,Detalhamento!$E22,Detalhamento!AH$15)),IF(INDEX(Import.PLE,Detalhamento!$E22,Detalhamento!AH$15)&lt;=mediçao,0,OFFSET(Import.PLQ,$A22-1,AH$15-1,1,1)),OFFSET(Import.PLQ,$A22-1,AH$15-1,1,1)),(1-PLE!$AA$28)*OFFSET(Import.PLQ,$A22-1,AH$15-1,1,1))))</f>
        <v>0</v>
      </c>
      <c r="AI22" s="183">
        <f ca="1">IF(AI$13="",0,CHOOSE(Detalhamento.OpçãoServiços,OFFSET(Import.PLQ,$A22-1,AI$15-1,1,1),IF($E22&lt;&gt;1,IF(ISNUMBER(INDEX(Import.PLE,Detalhamento!$E22,Detalhamento!AI$15)),IF(INDEX(Import.PLE,Detalhamento!$E22,Detalhamento!AI$15)&lt;=mediçao,OFFSET(Import.PLQ,$A22-1,AI$15-1,1,1),0),0),PLE!$AA$28*OFFSET(Import.PLQ,$A22-1,AI$15-1,1,1)),IF($E22&lt;&gt;1,IF(ISNUMBER(INDEX(Import.PLE,Detalhamento!$E22,Detalhamento!AI$15)),IF(INDEX(Import.PLE,Detalhamento!$E22,Detalhamento!AI$15)&lt;=mediçao,0,OFFSET(Import.PLQ,$A22-1,AI$15-1,1,1)),OFFSET(Import.PLQ,$A22-1,AI$15-1,1,1)),(1-PLE!$AA$28)*OFFSET(Import.PLQ,$A22-1,AI$15-1,1,1))))</f>
        <v>0</v>
      </c>
      <c r="AJ22" s="183">
        <f ca="1">IF(AJ$13="",0,CHOOSE(Detalhamento.OpçãoServiços,OFFSET(Import.PLQ,$A22-1,AJ$15-1,1,1),IF($E22&lt;&gt;1,IF(ISNUMBER(INDEX(Import.PLE,Detalhamento!$E22,Detalhamento!AJ$15)),IF(INDEX(Import.PLE,Detalhamento!$E22,Detalhamento!AJ$15)&lt;=mediçao,OFFSET(Import.PLQ,$A22-1,AJ$15-1,1,1),0),0),PLE!$AA$28*OFFSET(Import.PLQ,$A22-1,AJ$15-1,1,1)),IF($E22&lt;&gt;1,IF(ISNUMBER(INDEX(Import.PLE,Detalhamento!$E22,Detalhamento!AJ$15)),IF(INDEX(Import.PLE,Detalhamento!$E22,Detalhamento!AJ$15)&lt;=mediçao,0,OFFSET(Import.PLQ,$A22-1,AJ$15-1,1,1)),OFFSET(Import.PLQ,$A22-1,AJ$15-1,1,1)),(1-PLE!$AA$28)*OFFSET(Import.PLQ,$A22-1,AJ$15-1,1,1))))</f>
        <v>0</v>
      </c>
      <c r="AK22" s="183">
        <f ca="1">IF(AK$13="",0,CHOOSE(Detalhamento.OpçãoServiços,OFFSET(Import.PLQ,$A22-1,AK$15-1,1,1),IF($E22&lt;&gt;1,IF(ISNUMBER(INDEX(Import.PLE,Detalhamento!$E22,Detalhamento!AK$15)),IF(INDEX(Import.PLE,Detalhamento!$E22,Detalhamento!AK$15)&lt;=mediçao,OFFSET(Import.PLQ,$A22-1,AK$15-1,1,1),0),0),PLE!$AA$28*OFFSET(Import.PLQ,$A22-1,AK$15-1,1,1)),IF($E22&lt;&gt;1,IF(ISNUMBER(INDEX(Import.PLE,Detalhamento!$E22,Detalhamento!AK$15)),IF(INDEX(Import.PLE,Detalhamento!$E22,Detalhamento!AK$15)&lt;=mediçao,0,OFFSET(Import.PLQ,$A22-1,AK$15-1,1,1)),OFFSET(Import.PLQ,$A22-1,AK$15-1,1,1)),(1-PLE!$AA$28)*OFFSET(Import.PLQ,$A22-1,AK$15-1,1,1))))</f>
        <v>0</v>
      </c>
      <c r="AL22" s="183">
        <f ca="1">IF(AL$13="",0,CHOOSE(Detalhamento.OpçãoServiços,OFFSET(Import.PLQ,$A22-1,AL$15-1,1,1),IF($E22&lt;&gt;1,IF(ISNUMBER(INDEX(Import.PLE,Detalhamento!$E22,Detalhamento!AL$15)),IF(INDEX(Import.PLE,Detalhamento!$E22,Detalhamento!AL$15)&lt;=mediçao,OFFSET(Import.PLQ,$A22-1,AL$15-1,1,1),0),0),PLE!$AA$28*OFFSET(Import.PLQ,$A22-1,AL$15-1,1,1)),IF($E22&lt;&gt;1,IF(ISNUMBER(INDEX(Import.PLE,Detalhamento!$E22,Detalhamento!AL$15)),IF(INDEX(Import.PLE,Detalhamento!$E22,Detalhamento!AL$15)&lt;=mediçao,0,OFFSET(Import.PLQ,$A22-1,AL$15-1,1,1)),OFFSET(Import.PLQ,$A22-1,AL$15-1,1,1)),(1-PLE!$AA$28)*OFFSET(Import.PLQ,$A22-1,AL$15-1,1,1))))</f>
        <v>0</v>
      </c>
      <c r="AM22" s="183">
        <f ca="1">IF(AM$13="",0,CHOOSE(Detalhamento.OpçãoServiços,OFFSET(Import.PLQ,$A22-1,AM$15-1,1,1),IF($E22&lt;&gt;1,IF(ISNUMBER(INDEX(Import.PLE,Detalhamento!$E22,Detalhamento!AM$15)),IF(INDEX(Import.PLE,Detalhamento!$E22,Detalhamento!AM$15)&lt;=mediçao,OFFSET(Import.PLQ,$A22-1,AM$15-1,1,1),0),0),PLE!$AA$28*OFFSET(Import.PLQ,$A22-1,AM$15-1,1,1)),IF($E22&lt;&gt;1,IF(ISNUMBER(INDEX(Import.PLE,Detalhamento!$E22,Detalhamento!AM$15)),IF(INDEX(Import.PLE,Detalhamento!$E22,Detalhamento!AM$15)&lt;=mediçao,0,OFFSET(Import.PLQ,$A22-1,AM$15-1,1,1)),OFFSET(Import.PLQ,$A22-1,AM$15-1,1,1)),(1-PLE!$AA$28)*OFFSET(Import.PLQ,$A22-1,AM$15-1,1,1))))</f>
        <v>0</v>
      </c>
      <c r="AN22" s="183">
        <f ca="1">IF(AN$13="",0,CHOOSE(Detalhamento.OpçãoServiços,OFFSET(Import.PLQ,$A22-1,AN$15-1,1,1),IF($E22&lt;&gt;1,IF(ISNUMBER(INDEX(Import.PLE,Detalhamento!$E22,Detalhamento!AN$15)),IF(INDEX(Import.PLE,Detalhamento!$E22,Detalhamento!AN$15)&lt;=mediçao,OFFSET(Import.PLQ,$A22-1,AN$15-1,1,1),0),0),PLE!$AA$28*OFFSET(Import.PLQ,$A22-1,AN$15-1,1,1)),IF($E22&lt;&gt;1,IF(ISNUMBER(INDEX(Import.PLE,Detalhamento!$E22,Detalhamento!AN$15)),IF(INDEX(Import.PLE,Detalhamento!$E22,Detalhamento!AN$15)&lt;=mediçao,0,OFFSET(Import.PLQ,$A22-1,AN$15-1,1,1)),OFFSET(Import.PLQ,$A22-1,AN$15-1,1,1)),(1-PLE!$AA$28)*OFFSET(Import.PLQ,$A22-1,AN$15-1,1,1))))</f>
        <v>0</v>
      </c>
      <c r="AO22" s="183">
        <f ca="1">IF(AO$13="",0,CHOOSE(Detalhamento.OpçãoServiços,OFFSET(Import.PLQ,$A22-1,AO$15-1,1,1),IF($E22&lt;&gt;1,IF(ISNUMBER(INDEX(Import.PLE,Detalhamento!$E22,Detalhamento!AO$15)),IF(INDEX(Import.PLE,Detalhamento!$E22,Detalhamento!AO$15)&lt;=mediçao,OFFSET(Import.PLQ,$A22-1,AO$15-1,1,1),0),0),PLE!$AA$28*OFFSET(Import.PLQ,$A22-1,AO$15-1,1,1)),IF($E22&lt;&gt;1,IF(ISNUMBER(INDEX(Import.PLE,Detalhamento!$E22,Detalhamento!AO$15)),IF(INDEX(Import.PLE,Detalhamento!$E22,Detalhamento!AO$15)&lt;=mediçao,0,OFFSET(Import.PLQ,$A22-1,AO$15-1,1,1)),OFFSET(Import.PLQ,$A22-1,AO$15-1,1,1)),(1-PLE!$AA$28)*OFFSET(Import.PLQ,$A22-1,AO$15-1,1,1))))</f>
        <v>0</v>
      </c>
      <c r="AP22" s="183">
        <f ca="1">IF(AP$13="",0,CHOOSE(Detalhamento.OpçãoServiços,OFFSET(Import.PLQ,$A22-1,AP$15-1,1,1),IF($E22&lt;&gt;1,IF(ISNUMBER(INDEX(Import.PLE,Detalhamento!$E22,Detalhamento!AP$15)),IF(INDEX(Import.PLE,Detalhamento!$E22,Detalhamento!AP$15)&lt;=mediçao,OFFSET(Import.PLQ,$A22-1,AP$15-1,1,1),0),0),PLE!$AA$28*OFFSET(Import.PLQ,$A22-1,AP$15-1,1,1)),IF($E22&lt;&gt;1,IF(ISNUMBER(INDEX(Import.PLE,Detalhamento!$E22,Detalhamento!AP$15)),IF(INDEX(Import.PLE,Detalhamento!$E22,Detalhamento!AP$15)&lt;=mediçao,0,OFFSET(Import.PLQ,$A22-1,AP$15-1,1,1)),OFFSET(Import.PLQ,$A22-1,AP$15-1,1,1)),(1-PLE!$AA$28)*OFFSET(Import.PLQ,$A22-1,AP$15-1,1,1))))</f>
        <v>0</v>
      </c>
      <c r="AQ22" s="183">
        <f ca="1">IF(AQ$13="",0,CHOOSE(Detalhamento.OpçãoServiços,OFFSET(Import.PLQ,$A22-1,AQ$15-1,1,1),IF($E22&lt;&gt;1,IF(ISNUMBER(INDEX(Import.PLE,Detalhamento!$E22,Detalhamento!AQ$15)),IF(INDEX(Import.PLE,Detalhamento!$E22,Detalhamento!AQ$15)&lt;=mediçao,OFFSET(Import.PLQ,$A22-1,AQ$15-1,1,1),0),0),PLE!$AA$28*OFFSET(Import.PLQ,$A22-1,AQ$15-1,1,1)),IF($E22&lt;&gt;1,IF(ISNUMBER(INDEX(Import.PLE,Detalhamento!$E22,Detalhamento!AQ$15)),IF(INDEX(Import.PLE,Detalhamento!$E22,Detalhamento!AQ$15)&lt;=mediçao,0,OFFSET(Import.PLQ,$A22-1,AQ$15-1,1,1)),OFFSET(Import.PLQ,$A22-1,AQ$15-1,1,1)),(1-PLE!$AA$28)*OFFSET(Import.PLQ,$A22-1,AQ$15-1,1,1))))</f>
        <v>0</v>
      </c>
      <c r="AR22" s="183">
        <f ca="1">IF(AR$13="",0,CHOOSE(Detalhamento.OpçãoServiços,OFFSET(Import.PLQ,$A22-1,AR$15-1,1,1),IF($E22&lt;&gt;1,IF(ISNUMBER(INDEX(Import.PLE,Detalhamento!$E22,Detalhamento!AR$15)),IF(INDEX(Import.PLE,Detalhamento!$E22,Detalhamento!AR$15)&lt;=mediçao,OFFSET(Import.PLQ,$A22-1,AR$15-1,1,1),0),0),PLE!$AA$28*OFFSET(Import.PLQ,$A22-1,AR$15-1,1,1)),IF($E22&lt;&gt;1,IF(ISNUMBER(INDEX(Import.PLE,Detalhamento!$E22,Detalhamento!AR$15)),IF(INDEX(Import.PLE,Detalhamento!$E22,Detalhamento!AR$15)&lt;=mediçao,0,OFFSET(Import.PLQ,$A22-1,AR$15-1,1,1)),OFFSET(Import.PLQ,$A22-1,AR$15-1,1,1)),(1-PLE!$AA$28)*OFFSET(Import.PLQ,$A22-1,AR$15-1,1,1))))</f>
        <v>0</v>
      </c>
      <c r="AS22" s="183">
        <f ca="1">IF(AS$13="",0,CHOOSE(Detalhamento.OpçãoServiços,OFFSET(Import.PLQ,$A22-1,AS$15-1,1,1),IF($E22&lt;&gt;1,IF(ISNUMBER(INDEX(Import.PLE,Detalhamento!$E22,Detalhamento!AS$15)),IF(INDEX(Import.PLE,Detalhamento!$E22,Detalhamento!AS$15)&lt;=mediçao,OFFSET(Import.PLQ,$A22-1,AS$15-1,1,1),0),0),PLE!$AA$28*OFFSET(Import.PLQ,$A22-1,AS$15-1,1,1)),IF($E22&lt;&gt;1,IF(ISNUMBER(INDEX(Import.PLE,Detalhamento!$E22,Detalhamento!AS$15)),IF(INDEX(Import.PLE,Detalhamento!$E22,Detalhamento!AS$15)&lt;=mediçao,0,OFFSET(Import.PLQ,$A22-1,AS$15-1,1,1)),OFFSET(Import.PLQ,$A22-1,AS$15-1,1,1)),(1-PLE!$AA$28)*OFFSET(Import.PLQ,$A22-1,AS$15-1,1,1))))</f>
        <v>0</v>
      </c>
      <c r="AT22" s="183">
        <f ca="1">IF(AT$13="",0,CHOOSE(Detalhamento.OpçãoServiços,OFFSET(Import.PLQ,$A22-1,AT$15-1,1,1),IF($E22&lt;&gt;1,IF(ISNUMBER(INDEX(Import.PLE,Detalhamento!$E22,Detalhamento!AT$15)),IF(INDEX(Import.PLE,Detalhamento!$E22,Detalhamento!AT$15)&lt;=mediçao,OFFSET(Import.PLQ,$A22-1,AT$15-1,1,1),0),0),PLE!$AA$28*OFFSET(Import.PLQ,$A22-1,AT$15-1,1,1)),IF($E22&lt;&gt;1,IF(ISNUMBER(INDEX(Import.PLE,Detalhamento!$E22,Detalhamento!AT$15)),IF(INDEX(Import.PLE,Detalhamento!$E22,Detalhamento!AT$15)&lt;=mediçao,0,OFFSET(Import.PLQ,$A22-1,AT$15-1,1,1)),OFFSET(Import.PLQ,$A22-1,AT$15-1,1,1)),(1-PLE!$AA$28)*OFFSET(Import.PLQ,$A22-1,AT$15-1,1,1))))</f>
        <v>0</v>
      </c>
      <c r="AU22" s="183">
        <f ca="1">IF(AU$13="",0,CHOOSE(Detalhamento.OpçãoServiços,OFFSET(Import.PLQ,$A22-1,AU$15-1,1,1),IF($E22&lt;&gt;1,IF(ISNUMBER(INDEX(Import.PLE,Detalhamento!$E22,Detalhamento!AU$15)),IF(INDEX(Import.PLE,Detalhamento!$E22,Detalhamento!AU$15)&lt;=mediçao,OFFSET(Import.PLQ,$A22-1,AU$15-1,1,1),0),0),PLE!$AA$28*OFFSET(Import.PLQ,$A22-1,AU$15-1,1,1)),IF($E22&lt;&gt;1,IF(ISNUMBER(INDEX(Import.PLE,Detalhamento!$E22,Detalhamento!AU$15)),IF(INDEX(Import.PLE,Detalhamento!$E22,Detalhamento!AU$15)&lt;=mediçao,0,OFFSET(Import.PLQ,$A22-1,AU$15-1,1,1)),OFFSET(Import.PLQ,$A22-1,AU$15-1,1,1)),(1-PLE!$AA$28)*OFFSET(Import.PLQ,$A22-1,AU$15-1,1,1))))</f>
        <v>0</v>
      </c>
      <c r="AV22" s="183">
        <f ca="1">IF(AV$13="",0,CHOOSE(Detalhamento.OpçãoServiços,OFFSET(Import.PLQ,$A22-1,AV$15-1,1,1),IF($E22&lt;&gt;1,IF(ISNUMBER(INDEX(Import.PLE,Detalhamento!$E22,Detalhamento!AV$15)),IF(INDEX(Import.PLE,Detalhamento!$E22,Detalhamento!AV$15)&lt;=mediçao,OFFSET(Import.PLQ,$A22-1,AV$15-1,1,1),0),0),PLE!$AA$28*OFFSET(Import.PLQ,$A22-1,AV$15-1,1,1)),IF($E22&lt;&gt;1,IF(ISNUMBER(INDEX(Import.PLE,Detalhamento!$E22,Detalhamento!AV$15)),IF(INDEX(Import.PLE,Detalhamento!$E22,Detalhamento!AV$15)&lt;=mediçao,0,OFFSET(Import.PLQ,$A22-1,AV$15-1,1,1)),OFFSET(Import.PLQ,$A22-1,AV$15-1,1,1)),(1-PLE!$AA$28)*OFFSET(Import.PLQ,$A22-1,AV$15-1,1,1))))</f>
        <v>0</v>
      </c>
      <c r="AW22" s="183">
        <f ca="1">IF(AW$13="",0,CHOOSE(Detalhamento.OpçãoServiços,OFFSET(Import.PLQ,$A22-1,AW$15-1,1,1),IF($E22&lt;&gt;1,IF(ISNUMBER(INDEX(Import.PLE,Detalhamento!$E22,Detalhamento!AW$15)),IF(INDEX(Import.PLE,Detalhamento!$E22,Detalhamento!AW$15)&lt;=mediçao,OFFSET(Import.PLQ,$A22-1,AW$15-1,1,1),0),0),PLE!$AA$28*OFFSET(Import.PLQ,$A22-1,AW$15-1,1,1)),IF($E22&lt;&gt;1,IF(ISNUMBER(INDEX(Import.PLE,Detalhamento!$E22,Detalhamento!AW$15)),IF(INDEX(Import.PLE,Detalhamento!$E22,Detalhamento!AW$15)&lt;=mediçao,0,OFFSET(Import.PLQ,$A22-1,AW$15-1,1,1)),OFFSET(Import.PLQ,$A22-1,AW$15-1,1,1)),(1-PLE!$AA$28)*OFFSET(Import.PLQ,$A22-1,AW$15-1,1,1))))</f>
        <v>0</v>
      </c>
      <c r="AX22" s="183">
        <f ca="1">IF(AX$13="",0,CHOOSE(Detalhamento.OpçãoServiços,OFFSET(Import.PLQ,$A22-1,AX$15-1,1,1),IF($E22&lt;&gt;1,IF(ISNUMBER(INDEX(Import.PLE,Detalhamento!$E22,Detalhamento!AX$15)),IF(INDEX(Import.PLE,Detalhamento!$E22,Detalhamento!AX$15)&lt;=mediçao,OFFSET(Import.PLQ,$A22-1,AX$15-1,1,1),0),0),PLE!$AA$28*OFFSET(Import.PLQ,$A22-1,AX$15-1,1,1)),IF($E22&lt;&gt;1,IF(ISNUMBER(INDEX(Import.PLE,Detalhamento!$E22,Detalhamento!AX$15)),IF(INDEX(Import.PLE,Detalhamento!$E22,Detalhamento!AX$15)&lt;=mediçao,0,OFFSET(Import.PLQ,$A22-1,AX$15-1,1,1)),OFFSET(Import.PLQ,$A22-1,AX$15-1,1,1)),(1-PLE!$AA$28)*OFFSET(Import.PLQ,$A22-1,AX$15-1,1,1))))</f>
        <v>0</v>
      </c>
      <c r="AY22" s="183">
        <f ca="1">IF(AY$13="",0,CHOOSE(Detalhamento.OpçãoServiços,OFFSET(Import.PLQ,$A22-1,AY$15-1,1,1),IF($E22&lt;&gt;1,IF(ISNUMBER(INDEX(Import.PLE,Detalhamento!$E22,Detalhamento!AY$15)),IF(INDEX(Import.PLE,Detalhamento!$E22,Detalhamento!AY$15)&lt;=mediçao,OFFSET(Import.PLQ,$A22-1,AY$15-1,1,1),0),0),PLE!$AA$28*OFFSET(Import.PLQ,$A22-1,AY$15-1,1,1)),IF($E22&lt;&gt;1,IF(ISNUMBER(INDEX(Import.PLE,Detalhamento!$E22,Detalhamento!AY$15)),IF(INDEX(Import.PLE,Detalhamento!$E22,Detalhamento!AY$15)&lt;=mediçao,0,OFFSET(Import.PLQ,$A22-1,AY$15-1,1,1)),OFFSET(Import.PLQ,$A22-1,AY$15-1,1,1)),(1-PLE!$AA$28)*OFFSET(Import.PLQ,$A22-1,AY$15-1,1,1))))</f>
        <v>0</v>
      </c>
      <c r="AZ22" s="183">
        <f ca="1">IF(AZ$13="",0,CHOOSE(Detalhamento.OpçãoServiços,OFFSET(Import.PLQ,$A22-1,AZ$15-1,1,1),IF($E22&lt;&gt;1,IF(ISNUMBER(INDEX(Import.PLE,Detalhamento!$E22,Detalhamento!AZ$15)),IF(INDEX(Import.PLE,Detalhamento!$E22,Detalhamento!AZ$15)&lt;=mediçao,OFFSET(Import.PLQ,$A22-1,AZ$15-1,1,1),0),0),PLE!$AA$28*OFFSET(Import.PLQ,$A22-1,AZ$15-1,1,1)),IF($E22&lt;&gt;1,IF(ISNUMBER(INDEX(Import.PLE,Detalhamento!$E22,Detalhamento!AZ$15)),IF(INDEX(Import.PLE,Detalhamento!$E22,Detalhamento!AZ$15)&lt;=mediçao,0,OFFSET(Import.PLQ,$A22-1,AZ$15-1,1,1)),OFFSET(Import.PLQ,$A22-1,AZ$15-1,1,1)),(1-PLE!$AA$28)*OFFSET(Import.PLQ,$A22-1,AZ$15-1,1,1))))</f>
        <v>0</v>
      </c>
      <c r="BA22" s="183">
        <f ca="1">IF(BA$13="",0,CHOOSE(Detalhamento.OpçãoServiços,OFFSET(Import.PLQ,$A22-1,BA$15-1,1,1),IF($E22&lt;&gt;1,IF(ISNUMBER(INDEX(Import.PLE,Detalhamento!$E22,Detalhamento!BA$15)),IF(INDEX(Import.PLE,Detalhamento!$E22,Detalhamento!BA$15)&lt;=mediçao,OFFSET(Import.PLQ,$A22-1,BA$15-1,1,1),0),0),PLE!$AA$28*OFFSET(Import.PLQ,$A22-1,BA$15-1,1,1)),IF($E22&lt;&gt;1,IF(ISNUMBER(INDEX(Import.PLE,Detalhamento!$E22,Detalhamento!BA$15)),IF(INDEX(Import.PLE,Detalhamento!$E22,Detalhamento!BA$15)&lt;=mediçao,0,OFFSET(Import.PLQ,$A22-1,BA$15-1,1,1)),OFFSET(Import.PLQ,$A22-1,BA$15-1,1,1)),(1-PLE!$AA$28)*OFFSET(Import.PLQ,$A22-1,BA$15-1,1,1))))</f>
        <v>0</v>
      </c>
      <c r="BB22" s="183">
        <f ca="1">IF(BB$13="",0,CHOOSE(Detalhamento.OpçãoServiços,OFFSET(Import.PLQ,$A22-1,BB$15-1,1,1),IF($E22&lt;&gt;1,IF(ISNUMBER(INDEX(Import.PLE,Detalhamento!$E22,Detalhamento!BB$15)),IF(INDEX(Import.PLE,Detalhamento!$E22,Detalhamento!BB$15)&lt;=mediçao,OFFSET(Import.PLQ,$A22-1,BB$15-1,1,1),0),0),PLE!$AA$28*OFFSET(Import.PLQ,$A22-1,BB$15-1,1,1)),IF($E22&lt;&gt;1,IF(ISNUMBER(INDEX(Import.PLE,Detalhamento!$E22,Detalhamento!BB$15)),IF(INDEX(Import.PLE,Detalhamento!$E22,Detalhamento!BB$15)&lt;=mediçao,0,OFFSET(Import.PLQ,$A22-1,BB$15-1,1,1)),OFFSET(Import.PLQ,$A22-1,BB$15-1,1,1)),(1-PLE!$AA$28)*OFFSET(Import.PLQ,$A22-1,BB$15-1,1,1))))</f>
        <v>0</v>
      </c>
      <c r="BC22" s="183">
        <f ca="1">IF(BC$13="",0,CHOOSE(Detalhamento.OpçãoServiços,OFFSET(Import.PLQ,$A22-1,BC$15-1,1,1),IF($E22&lt;&gt;1,IF(ISNUMBER(INDEX(Import.PLE,Detalhamento!$E22,Detalhamento!BC$15)),IF(INDEX(Import.PLE,Detalhamento!$E22,Detalhamento!BC$15)&lt;=mediçao,OFFSET(Import.PLQ,$A22-1,BC$15-1,1,1),0),0),PLE!$AA$28*OFFSET(Import.PLQ,$A22-1,BC$15-1,1,1)),IF($E22&lt;&gt;1,IF(ISNUMBER(INDEX(Import.PLE,Detalhamento!$E22,Detalhamento!BC$15)),IF(INDEX(Import.PLE,Detalhamento!$E22,Detalhamento!BC$15)&lt;=mediçao,0,OFFSET(Import.PLQ,$A22-1,BC$15-1,1,1)),OFFSET(Import.PLQ,$A22-1,BC$15-1,1,1)),(1-PLE!$AA$28)*OFFSET(Import.PLQ,$A22-1,BC$15-1,1,1))))</f>
        <v>0</v>
      </c>
      <c r="BD22" s="183">
        <f ca="1">IF(BD$13="",0,CHOOSE(Detalhamento.OpçãoServiços,OFFSET(Import.PLQ,$A22-1,BD$15-1,1,1),IF($E22&lt;&gt;1,IF(ISNUMBER(INDEX(Import.PLE,Detalhamento!$E22,Detalhamento!BD$15)),IF(INDEX(Import.PLE,Detalhamento!$E22,Detalhamento!BD$15)&lt;=mediçao,OFFSET(Import.PLQ,$A22-1,BD$15-1,1,1),0),0),PLE!$AA$28*OFFSET(Import.PLQ,$A22-1,BD$15-1,1,1)),IF($E22&lt;&gt;1,IF(ISNUMBER(INDEX(Import.PLE,Detalhamento!$E22,Detalhamento!BD$15)),IF(INDEX(Import.PLE,Detalhamento!$E22,Detalhamento!BD$15)&lt;=mediçao,0,OFFSET(Import.PLQ,$A22-1,BD$15-1,1,1)),OFFSET(Import.PLQ,$A22-1,BD$15-1,1,1)),(1-PLE!$AA$28)*OFFSET(Import.PLQ,$A22-1,BD$15-1,1,1))))</f>
        <v>0</v>
      </c>
      <c r="BE22" s="183">
        <f ca="1">IF(BE$13="",0,CHOOSE(Detalhamento.OpçãoServiços,OFFSET(Import.PLQ,$A22-1,BE$15-1,1,1),IF($E22&lt;&gt;1,IF(ISNUMBER(INDEX(Import.PLE,Detalhamento!$E22,Detalhamento!BE$15)),IF(INDEX(Import.PLE,Detalhamento!$E22,Detalhamento!BE$15)&lt;=mediçao,OFFSET(Import.PLQ,$A22-1,BE$15-1,1,1),0),0),PLE!$AA$28*OFFSET(Import.PLQ,$A22-1,BE$15-1,1,1)),IF($E22&lt;&gt;1,IF(ISNUMBER(INDEX(Import.PLE,Detalhamento!$E22,Detalhamento!BE$15)),IF(INDEX(Import.PLE,Detalhamento!$E22,Detalhamento!BE$15)&lt;=mediçao,0,OFFSET(Import.PLQ,$A22-1,BE$15-1,1,1)),OFFSET(Import.PLQ,$A22-1,BE$15-1,1,1)),(1-PLE!$AA$28)*OFFSET(Import.PLQ,$A22-1,BE$15-1,1,1))))</f>
        <v>0</v>
      </c>
      <c r="BF22" s="183">
        <f ca="1">IF(BF$13="",0,CHOOSE(Detalhamento.OpçãoServiços,OFFSET(Import.PLQ,$A22-1,BF$15-1,1,1),IF($E22&lt;&gt;1,IF(ISNUMBER(INDEX(Import.PLE,Detalhamento!$E22,Detalhamento!BF$15)),IF(INDEX(Import.PLE,Detalhamento!$E22,Detalhamento!BF$15)&lt;=mediçao,OFFSET(Import.PLQ,$A22-1,BF$15-1,1,1),0),0),PLE!$AA$28*OFFSET(Import.PLQ,$A22-1,BF$15-1,1,1)),IF($E22&lt;&gt;1,IF(ISNUMBER(INDEX(Import.PLE,Detalhamento!$E22,Detalhamento!BF$15)),IF(INDEX(Import.PLE,Detalhamento!$E22,Detalhamento!BF$15)&lt;=mediçao,0,OFFSET(Import.PLQ,$A22-1,BF$15-1,1,1)),OFFSET(Import.PLQ,$A22-1,BF$15-1,1,1)),(1-PLE!$AA$28)*OFFSET(Import.PLQ,$A22-1,BF$15-1,1,1))))</f>
        <v>0</v>
      </c>
      <c r="BG22" s="183">
        <f ca="1">IF(BG$13="",0,CHOOSE(Detalhamento.OpçãoServiços,OFFSET(Import.PLQ,$A22-1,BG$15-1,1,1),IF($E22&lt;&gt;1,IF(ISNUMBER(INDEX(Import.PLE,Detalhamento!$E22,Detalhamento!BG$15)),IF(INDEX(Import.PLE,Detalhamento!$E22,Detalhamento!BG$15)&lt;=mediçao,OFFSET(Import.PLQ,$A22-1,BG$15-1,1,1),0),0),PLE!$AA$28*OFFSET(Import.PLQ,$A22-1,BG$15-1,1,1)),IF($E22&lt;&gt;1,IF(ISNUMBER(INDEX(Import.PLE,Detalhamento!$E22,Detalhamento!BG$15)),IF(INDEX(Import.PLE,Detalhamento!$E22,Detalhamento!BG$15)&lt;=mediçao,0,OFFSET(Import.PLQ,$A22-1,BG$15-1,1,1)),OFFSET(Import.PLQ,$A22-1,BG$15-1,1,1)),(1-PLE!$AA$28)*OFFSET(Import.PLQ,$A22-1,BG$15-1,1,1))))</f>
        <v>0</v>
      </c>
      <c r="BH22" s="183">
        <f ca="1">IF(BH$13="",0,CHOOSE(Detalhamento.OpçãoServiços,OFFSET(Import.PLQ,$A22-1,BH$15-1,1,1),IF($E22&lt;&gt;1,IF(ISNUMBER(INDEX(Import.PLE,Detalhamento!$E22,Detalhamento!BH$15)),IF(INDEX(Import.PLE,Detalhamento!$E22,Detalhamento!BH$15)&lt;=mediçao,OFFSET(Import.PLQ,$A22-1,BH$15-1,1,1),0),0),PLE!$AA$28*OFFSET(Import.PLQ,$A22-1,BH$15-1,1,1)),IF($E22&lt;&gt;1,IF(ISNUMBER(INDEX(Import.PLE,Detalhamento!$E22,Detalhamento!BH$15)),IF(INDEX(Import.PLE,Detalhamento!$E22,Detalhamento!BH$15)&lt;=mediçao,0,OFFSET(Import.PLQ,$A22-1,BH$15-1,1,1)),OFFSET(Import.PLQ,$A22-1,BH$15-1,1,1)),(1-PLE!$AA$28)*OFFSET(Import.PLQ,$A22-1,BH$15-1,1,1))))</f>
        <v>0</v>
      </c>
      <c r="BI22" s="183">
        <f ca="1">IF(BI$13="",0,CHOOSE(Detalhamento.OpçãoServiços,OFFSET(Import.PLQ,$A22-1,BI$15-1,1,1),IF($E22&lt;&gt;1,IF(ISNUMBER(INDEX(Import.PLE,Detalhamento!$E22,Detalhamento!BI$15)),IF(INDEX(Import.PLE,Detalhamento!$E22,Detalhamento!BI$15)&lt;=mediçao,OFFSET(Import.PLQ,$A22-1,BI$15-1,1,1),0),0),PLE!$AA$28*OFFSET(Import.PLQ,$A22-1,BI$15-1,1,1)),IF($E22&lt;&gt;1,IF(ISNUMBER(INDEX(Import.PLE,Detalhamento!$E22,Detalhamento!BI$15)),IF(INDEX(Import.PLE,Detalhamento!$E22,Detalhamento!BI$15)&lt;=mediçao,0,OFFSET(Import.PLQ,$A22-1,BI$15-1,1,1)),OFFSET(Import.PLQ,$A22-1,BI$15-1,1,1)),(1-PLE!$AA$28)*OFFSET(Import.PLQ,$A22-1,BI$15-1,1,1))))</f>
        <v>0</v>
      </c>
    </row>
    <row r="23" spans="1:61" x14ac:dyDescent="0.2">
      <c r="A23" s="196">
        <v>46</v>
      </c>
      <c r="B23" s="28" t="str">
        <f t="shared" ca="1" si="8"/>
        <v>Evento</v>
      </c>
      <c r="E23" s="193">
        <f t="shared" ca="1" si="9"/>
        <v>2</v>
      </c>
      <c r="F23" s="194">
        <f t="shared" ca="1" si="10"/>
        <v>20000</v>
      </c>
      <c r="G23" s="194" t="str">
        <f t="shared" ca="1" si="11"/>
        <v>Evento</v>
      </c>
      <c r="H23" s="222" t="str">
        <f t="shared" ca="1" si="11"/>
        <v>CANTEIRO DE OBRA</v>
      </c>
      <c r="I23" s="48" t="str">
        <f t="shared" ca="1" si="12"/>
        <v>R$</v>
      </c>
      <c r="J23" s="183">
        <f t="shared" ca="1" si="13"/>
        <v>8844</v>
      </c>
      <c r="K23" s="83"/>
      <c r="L23" s="183">
        <f ca="1">IF(L$13="",0,CHOOSE(Detalhamento.OpçãoServiços,OFFSET(Import.PLQ,$A23-1,L$15-1,1,1),IF($E23&lt;&gt;1,IF(ISNUMBER(INDEX(Import.PLE,Detalhamento!$E23,Detalhamento!L$15)),IF(INDEX(Import.PLE,Detalhamento!$E23,Detalhamento!L$15)&lt;=mediçao,OFFSET(Import.PLQ,$A23-1,L$15-1,1,1),0),0),PLE!$AA$28*OFFSET(Import.PLQ,$A23-1,L$15-1,1,1)),IF($E23&lt;&gt;1,IF(ISNUMBER(INDEX(Import.PLE,Detalhamento!$E23,Detalhamento!L$15)),IF(INDEX(Import.PLE,Detalhamento!$E23,Detalhamento!L$15)&lt;=mediçao,0,OFFSET(Import.PLQ,$A23-1,L$15-1,1,1)),OFFSET(Import.PLQ,$A23-1,L$15-1,1,1)),(1-PLE!$AA$28)*OFFSET(Import.PLQ,$A23-1,L$15-1,1,1))))</f>
        <v>8844</v>
      </c>
      <c r="M23" s="183">
        <f ca="1">IF(M$13="",0,CHOOSE(Detalhamento.OpçãoServiços,OFFSET(Import.PLQ,$A23-1,M$15-1,1,1),IF($E23&lt;&gt;1,IF(ISNUMBER(INDEX(Import.PLE,Detalhamento!$E23,Detalhamento!M$15)),IF(INDEX(Import.PLE,Detalhamento!$E23,Detalhamento!M$15)&lt;=mediçao,OFFSET(Import.PLQ,$A23-1,M$15-1,1,1),0),0),PLE!$AA$28*OFFSET(Import.PLQ,$A23-1,M$15-1,1,1)),IF($E23&lt;&gt;1,IF(ISNUMBER(INDEX(Import.PLE,Detalhamento!$E23,Detalhamento!M$15)),IF(INDEX(Import.PLE,Detalhamento!$E23,Detalhamento!M$15)&lt;=mediçao,0,OFFSET(Import.PLQ,$A23-1,M$15-1,1,1)),OFFSET(Import.PLQ,$A23-1,M$15-1,1,1)),(1-PLE!$AA$28)*OFFSET(Import.PLQ,$A23-1,M$15-1,1,1))))</f>
        <v>0</v>
      </c>
      <c r="N23" s="183">
        <f ca="1">IF(N$13="",0,CHOOSE(Detalhamento.OpçãoServiços,OFFSET(Import.PLQ,$A23-1,N$15-1,1,1),IF($E23&lt;&gt;1,IF(ISNUMBER(INDEX(Import.PLE,Detalhamento!$E23,Detalhamento!N$15)),IF(INDEX(Import.PLE,Detalhamento!$E23,Detalhamento!N$15)&lt;=mediçao,OFFSET(Import.PLQ,$A23-1,N$15-1,1,1),0),0),PLE!$AA$28*OFFSET(Import.PLQ,$A23-1,N$15-1,1,1)),IF($E23&lt;&gt;1,IF(ISNUMBER(INDEX(Import.PLE,Detalhamento!$E23,Detalhamento!N$15)),IF(INDEX(Import.PLE,Detalhamento!$E23,Detalhamento!N$15)&lt;=mediçao,0,OFFSET(Import.PLQ,$A23-1,N$15-1,1,1)),OFFSET(Import.PLQ,$A23-1,N$15-1,1,1)),(1-PLE!$AA$28)*OFFSET(Import.PLQ,$A23-1,N$15-1,1,1))))</f>
        <v>0</v>
      </c>
      <c r="O23" s="183">
        <f ca="1">IF(O$13="",0,CHOOSE(Detalhamento.OpçãoServiços,OFFSET(Import.PLQ,$A23-1,O$15-1,1,1),IF($E23&lt;&gt;1,IF(ISNUMBER(INDEX(Import.PLE,Detalhamento!$E23,Detalhamento!O$15)),IF(INDEX(Import.PLE,Detalhamento!$E23,Detalhamento!O$15)&lt;=mediçao,OFFSET(Import.PLQ,$A23-1,O$15-1,1,1),0),0),PLE!$AA$28*OFFSET(Import.PLQ,$A23-1,O$15-1,1,1)),IF($E23&lt;&gt;1,IF(ISNUMBER(INDEX(Import.PLE,Detalhamento!$E23,Detalhamento!O$15)),IF(INDEX(Import.PLE,Detalhamento!$E23,Detalhamento!O$15)&lt;=mediçao,0,OFFSET(Import.PLQ,$A23-1,O$15-1,1,1)),OFFSET(Import.PLQ,$A23-1,O$15-1,1,1)),(1-PLE!$AA$28)*OFFSET(Import.PLQ,$A23-1,O$15-1,1,1))))</f>
        <v>0</v>
      </c>
      <c r="P23" s="183">
        <f ca="1">IF(P$13="",0,CHOOSE(Detalhamento.OpçãoServiços,OFFSET(Import.PLQ,$A23-1,P$15-1,1,1),IF($E23&lt;&gt;1,IF(ISNUMBER(INDEX(Import.PLE,Detalhamento!$E23,Detalhamento!P$15)),IF(INDEX(Import.PLE,Detalhamento!$E23,Detalhamento!P$15)&lt;=mediçao,OFFSET(Import.PLQ,$A23-1,P$15-1,1,1),0),0),PLE!$AA$28*OFFSET(Import.PLQ,$A23-1,P$15-1,1,1)),IF($E23&lt;&gt;1,IF(ISNUMBER(INDEX(Import.PLE,Detalhamento!$E23,Detalhamento!P$15)),IF(INDEX(Import.PLE,Detalhamento!$E23,Detalhamento!P$15)&lt;=mediçao,0,OFFSET(Import.PLQ,$A23-1,P$15-1,1,1)),OFFSET(Import.PLQ,$A23-1,P$15-1,1,1)),(1-PLE!$AA$28)*OFFSET(Import.PLQ,$A23-1,P$15-1,1,1))))</f>
        <v>0</v>
      </c>
      <c r="Q23" s="183">
        <f ca="1">IF(Q$13="",0,CHOOSE(Detalhamento.OpçãoServiços,OFFSET(Import.PLQ,$A23-1,Q$15-1,1,1),IF($E23&lt;&gt;1,IF(ISNUMBER(INDEX(Import.PLE,Detalhamento!$E23,Detalhamento!Q$15)),IF(INDEX(Import.PLE,Detalhamento!$E23,Detalhamento!Q$15)&lt;=mediçao,OFFSET(Import.PLQ,$A23-1,Q$15-1,1,1),0),0),PLE!$AA$28*OFFSET(Import.PLQ,$A23-1,Q$15-1,1,1)),IF($E23&lt;&gt;1,IF(ISNUMBER(INDEX(Import.PLE,Detalhamento!$E23,Detalhamento!Q$15)),IF(INDEX(Import.PLE,Detalhamento!$E23,Detalhamento!Q$15)&lt;=mediçao,0,OFFSET(Import.PLQ,$A23-1,Q$15-1,1,1)),OFFSET(Import.PLQ,$A23-1,Q$15-1,1,1)),(1-PLE!$AA$28)*OFFSET(Import.PLQ,$A23-1,Q$15-1,1,1))))</f>
        <v>0</v>
      </c>
      <c r="R23" s="183">
        <f ca="1">IF(R$13="",0,CHOOSE(Detalhamento.OpçãoServiços,OFFSET(Import.PLQ,$A23-1,R$15-1,1,1),IF($E23&lt;&gt;1,IF(ISNUMBER(INDEX(Import.PLE,Detalhamento!$E23,Detalhamento!R$15)),IF(INDEX(Import.PLE,Detalhamento!$E23,Detalhamento!R$15)&lt;=mediçao,OFFSET(Import.PLQ,$A23-1,R$15-1,1,1),0),0),PLE!$AA$28*OFFSET(Import.PLQ,$A23-1,R$15-1,1,1)),IF($E23&lt;&gt;1,IF(ISNUMBER(INDEX(Import.PLE,Detalhamento!$E23,Detalhamento!R$15)),IF(INDEX(Import.PLE,Detalhamento!$E23,Detalhamento!R$15)&lt;=mediçao,0,OFFSET(Import.PLQ,$A23-1,R$15-1,1,1)),OFFSET(Import.PLQ,$A23-1,R$15-1,1,1)),(1-PLE!$AA$28)*OFFSET(Import.PLQ,$A23-1,R$15-1,1,1))))</f>
        <v>0</v>
      </c>
      <c r="S23" s="183">
        <f ca="1">IF(S$13="",0,CHOOSE(Detalhamento.OpçãoServiços,OFFSET(Import.PLQ,$A23-1,S$15-1,1,1),IF($E23&lt;&gt;1,IF(ISNUMBER(INDEX(Import.PLE,Detalhamento!$E23,Detalhamento!S$15)),IF(INDEX(Import.PLE,Detalhamento!$E23,Detalhamento!S$15)&lt;=mediçao,OFFSET(Import.PLQ,$A23-1,S$15-1,1,1),0),0),PLE!$AA$28*OFFSET(Import.PLQ,$A23-1,S$15-1,1,1)),IF($E23&lt;&gt;1,IF(ISNUMBER(INDEX(Import.PLE,Detalhamento!$E23,Detalhamento!S$15)),IF(INDEX(Import.PLE,Detalhamento!$E23,Detalhamento!S$15)&lt;=mediçao,0,OFFSET(Import.PLQ,$A23-1,S$15-1,1,1)),OFFSET(Import.PLQ,$A23-1,S$15-1,1,1)),(1-PLE!$AA$28)*OFFSET(Import.PLQ,$A23-1,S$15-1,1,1))))</f>
        <v>0</v>
      </c>
      <c r="T23" s="183">
        <f ca="1">IF(T$13="",0,CHOOSE(Detalhamento.OpçãoServiços,OFFSET(Import.PLQ,$A23-1,T$15-1,1,1),IF($E23&lt;&gt;1,IF(ISNUMBER(INDEX(Import.PLE,Detalhamento!$E23,Detalhamento!T$15)),IF(INDEX(Import.PLE,Detalhamento!$E23,Detalhamento!T$15)&lt;=mediçao,OFFSET(Import.PLQ,$A23-1,T$15-1,1,1),0),0),PLE!$AA$28*OFFSET(Import.PLQ,$A23-1,T$15-1,1,1)),IF($E23&lt;&gt;1,IF(ISNUMBER(INDEX(Import.PLE,Detalhamento!$E23,Detalhamento!T$15)),IF(INDEX(Import.PLE,Detalhamento!$E23,Detalhamento!T$15)&lt;=mediçao,0,OFFSET(Import.PLQ,$A23-1,T$15-1,1,1)),OFFSET(Import.PLQ,$A23-1,T$15-1,1,1)),(1-PLE!$AA$28)*OFFSET(Import.PLQ,$A23-1,T$15-1,1,1))))</f>
        <v>0</v>
      </c>
      <c r="U23" s="183">
        <f ca="1">IF(U$13="",0,CHOOSE(Detalhamento.OpçãoServiços,OFFSET(Import.PLQ,$A23-1,U$15-1,1,1),IF($E23&lt;&gt;1,IF(ISNUMBER(INDEX(Import.PLE,Detalhamento!$E23,Detalhamento!U$15)),IF(INDEX(Import.PLE,Detalhamento!$E23,Detalhamento!U$15)&lt;=mediçao,OFFSET(Import.PLQ,$A23-1,U$15-1,1,1),0),0),PLE!$AA$28*OFFSET(Import.PLQ,$A23-1,U$15-1,1,1)),IF($E23&lt;&gt;1,IF(ISNUMBER(INDEX(Import.PLE,Detalhamento!$E23,Detalhamento!U$15)),IF(INDEX(Import.PLE,Detalhamento!$E23,Detalhamento!U$15)&lt;=mediçao,0,OFFSET(Import.PLQ,$A23-1,U$15-1,1,1)),OFFSET(Import.PLQ,$A23-1,U$15-1,1,1)),(1-PLE!$AA$28)*OFFSET(Import.PLQ,$A23-1,U$15-1,1,1))))</f>
        <v>0</v>
      </c>
      <c r="V23" s="183">
        <f ca="1">IF(V$13="",0,CHOOSE(Detalhamento.OpçãoServiços,OFFSET(Import.PLQ,$A23-1,V$15-1,1,1),IF($E23&lt;&gt;1,IF(ISNUMBER(INDEX(Import.PLE,Detalhamento!$E23,Detalhamento!V$15)),IF(INDEX(Import.PLE,Detalhamento!$E23,Detalhamento!V$15)&lt;=mediçao,OFFSET(Import.PLQ,$A23-1,V$15-1,1,1),0),0),PLE!$AA$28*OFFSET(Import.PLQ,$A23-1,V$15-1,1,1)),IF($E23&lt;&gt;1,IF(ISNUMBER(INDEX(Import.PLE,Detalhamento!$E23,Detalhamento!V$15)),IF(INDEX(Import.PLE,Detalhamento!$E23,Detalhamento!V$15)&lt;=mediçao,0,OFFSET(Import.PLQ,$A23-1,V$15-1,1,1)),OFFSET(Import.PLQ,$A23-1,V$15-1,1,1)),(1-PLE!$AA$28)*OFFSET(Import.PLQ,$A23-1,V$15-1,1,1))))</f>
        <v>0</v>
      </c>
      <c r="W23" s="183">
        <f ca="1">IF(W$13="",0,CHOOSE(Detalhamento.OpçãoServiços,OFFSET(Import.PLQ,$A23-1,W$15-1,1,1),IF($E23&lt;&gt;1,IF(ISNUMBER(INDEX(Import.PLE,Detalhamento!$E23,Detalhamento!W$15)),IF(INDEX(Import.PLE,Detalhamento!$E23,Detalhamento!W$15)&lt;=mediçao,OFFSET(Import.PLQ,$A23-1,W$15-1,1,1),0),0),PLE!$AA$28*OFFSET(Import.PLQ,$A23-1,W$15-1,1,1)),IF($E23&lt;&gt;1,IF(ISNUMBER(INDEX(Import.PLE,Detalhamento!$E23,Detalhamento!W$15)),IF(INDEX(Import.PLE,Detalhamento!$E23,Detalhamento!W$15)&lt;=mediçao,0,OFFSET(Import.PLQ,$A23-1,W$15-1,1,1)),OFFSET(Import.PLQ,$A23-1,W$15-1,1,1)),(1-PLE!$AA$28)*OFFSET(Import.PLQ,$A23-1,W$15-1,1,1))))</f>
        <v>0</v>
      </c>
      <c r="X23" s="183">
        <f ca="1">IF(X$13="",0,CHOOSE(Detalhamento.OpçãoServiços,OFFSET(Import.PLQ,$A23-1,X$15-1,1,1),IF($E23&lt;&gt;1,IF(ISNUMBER(INDEX(Import.PLE,Detalhamento!$E23,Detalhamento!X$15)),IF(INDEX(Import.PLE,Detalhamento!$E23,Detalhamento!X$15)&lt;=mediçao,OFFSET(Import.PLQ,$A23-1,X$15-1,1,1),0),0),PLE!$AA$28*OFFSET(Import.PLQ,$A23-1,X$15-1,1,1)),IF($E23&lt;&gt;1,IF(ISNUMBER(INDEX(Import.PLE,Detalhamento!$E23,Detalhamento!X$15)),IF(INDEX(Import.PLE,Detalhamento!$E23,Detalhamento!X$15)&lt;=mediçao,0,OFFSET(Import.PLQ,$A23-1,X$15-1,1,1)),OFFSET(Import.PLQ,$A23-1,X$15-1,1,1)),(1-PLE!$AA$28)*OFFSET(Import.PLQ,$A23-1,X$15-1,1,1))))</f>
        <v>0</v>
      </c>
      <c r="Y23" s="183">
        <f ca="1">IF(Y$13="",0,CHOOSE(Detalhamento.OpçãoServiços,OFFSET(Import.PLQ,$A23-1,Y$15-1,1,1),IF($E23&lt;&gt;1,IF(ISNUMBER(INDEX(Import.PLE,Detalhamento!$E23,Detalhamento!Y$15)),IF(INDEX(Import.PLE,Detalhamento!$E23,Detalhamento!Y$15)&lt;=mediçao,OFFSET(Import.PLQ,$A23-1,Y$15-1,1,1),0),0),PLE!$AA$28*OFFSET(Import.PLQ,$A23-1,Y$15-1,1,1)),IF($E23&lt;&gt;1,IF(ISNUMBER(INDEX(Import.PLE,Detalhamento!$E23,Detalhamento!Y$15)),IF(INDEX(Import.PLE,Detalhamento!$E23,Detalhamento!Y$15)&lt;=mediçao,0,OFFSET(Import.PLQ,$A23-1,Y$15-1,1,1)),OFFSET(Import.PLQ,$A23-1,Y$15-1,1,1)),(1-PLE!$AA$28)*OFFSET(Import.PLQ,$A23-1,Y$15-1,1,1))))</f>
        <v>0</v>
      </c>
      <c r="Z23" s="183">
        <f ca="1">IF(Z$13="",0,CHOOSE(Detalhamento.OpçãoServiços,OFFSET(Import.PLQ,$A23-1,Z$15-1,1,1),IF($E23&lt;&gt;1,IF(ISNUMBER(INDEX(Import.PLE,Detalhamento!$E23,Detalhamento!Z$15)),IF(INDEX(Import.PLE,Detalhamento!$E23,Detalhamento!Z$15)&lt;=mediçao,OFFSET(Import.PLQ,$A23-1,Z$15-1,1,1),0),0),PLE!$AA$28*OFFSET(Import.PLQ,$A23-1,Z$15-1,1,1)),IF($E23&lt;&gt;1,IF(ISNUMBER(INDEX(Import.PLE,Detalhamento!$E23,Detalhamento!Z$15)),IF(INDEX(Import.PLE,Detalhamento!$E23,Detalhamento!Z$15)&lt;=mediçao,0,OFFSET(Import.PLQ,$A23-1,Z$15-1,1,1)),OFFSET(Import.PLQ,$A23-1,Z$15-1,1,1)),(1-PLE!$AA$28)*OFFSET(Import.PLQ,$A23-1,Z$15-1,1,1))))</f>
        <v>0</v>
      </c>
      <c r="AA23" s="183">
        <f ca="1">IF(AA$13="",0,CHOOSE(Detalhamento.OpçãoServiços,OFFSET(Import.PLQ,$A23-1,AA$15-1,1,1),IF($E23&lt;&gt;1,IF(ISNUMBER(INDEX(Import.PLE,Detalhamento!$E23,Detalhamento!AA$15)),IF(INDEX(Import.PLE,Detalhamento!$E23,Detalhamento!AA$15)&lt;=mediçao,OFFSET(Import.PLQ,$A23-1,AA$15-1,1,1),0),0),PLE!$AA$28*OFFSET(Import.PLQ,$A23-1,AA$15-1,1,1)),IF($E23&lt;&gt;1,IF(ISNUMBER(INDEX(Import.PLE,Detalhamento!$E23,Detalhamento!AA$15)),IF(INDEX(Import.PLE,Detalhamento!$E23,Detalhamento!AA$15)&lt;=mediçao,0,OFFSET(Import.PLQ,$A23-1,AA$15-1,1,1)),OFFSET(Import.PLQ,$A23-1,AA$15-1,1,1)),(1-PLE!$AA$28)*OFFSET(Import.PLQ,$A23-1,AA$15-1,1,1))))</f>
        <v>0</v>
      </c>
      <c r="AB23" s="183">
        <f ca="1">IF(AB$13="",0,CHOOSE(Detalhamento.OpçãoServiços,OFFSET(Import.PLQ,$A23-1,AB$15-1,1,1),IF($E23&lt;&gt;1,IF(ISNUMBER(INDEX(Import.PLE,Detalhamento!$E23,Detalhamento!AB$15)),IF(INDEX(Import.PLE,Detalhamento!$E23,Detalhamento!AB$15)&lt;=mediçao,OFFSET(Import.PLQ,$A23-1,AB$15-1,1,1),0),0),PLE!$AA$28*OFFSET(Import.PLQ,$A23-1,AB$15-1,1,1)),IF($E23&lt;&gt;1,IF(ISNUMBER(INDEX(Import.PLE,Detalhamento!$E23,Detalhamento!AB$15)),IF(INDEX(Import.PLE,Detalhamento!$E23,Detalhamento!AB$15)&lt;=mediçao,0,OFFSET(Import.PLQ,$A23-1,AB$15-1,1,1)),OFFSET(Import.PLQ,$A23-1,AB$15-1,1,1)),(1-PLE!$AA$28)*OFFSET(Import.PLQ,$A23-1,AB$15-1,1,1))))</f>
        <v>0</v>
      </c>
      <c r="AC23" s="183">
        <f ca="1">IF(AC$13="",0,CHOOSE(Detalhamento.OpçãoServiços,OFFSET(Import.PLQ,$A23-1,AC$15-1,1,1),IF($E23&lt;&gt;1,IF(ISNUMBER(INDEX(Import.PLE,Detalhamento!$E23,Detalhamento!AC$15)),IF(INDEX(Import.PLE,Detalhamento!$E23,Detalhamento!AC$15)&lt;=mediçao,OFFSET(Import.PLQ,$A23-1,AC$15-1,1,1),0),0),PLE!$AA$28*OFFSET(Import.PLQ,$A23-1,AC$15-1,1,1)),IF($E23&lt;&gt;1,IF(ISNUMBER(INDEX(Import.PLE,Detalhamento!$E23,Detalhamento!AC$15)),IF(INDEX(Import.PLE,Detalhamento!$E23,Detalhamento!AC$15)&lt;=mediçao,0,OFFSET(Import.PLQ,$A23-1,AC$15-1,1,1)),OFFSET(Import.PLQ,$A23-1,AC$15-1,1,1)),(1-PLE!$AA$28)*OFFSET(Import.PLQ,$A23-1,AC$15-1,1,1))))</f>
        <v>0</v>
      </c>
      <c r="AD23" s="183">
        <f ca="1">IF(AD$13="",0,CHOOSE(Detalhamento.OpçãoServiços,OFFSET(Import.PLQ,$A23-1,AD$15-1,1,1),IF($E23&lt;&gt;1,IF(ISNUMBER(INDEX(Import.PLE,Detalhamento!$E23,Detalhamento!AD$15)),IF(INDEX(Import.PLE,Detalhamento!$E23,Detalhamento!AD$15)&lt;=mediçao,OFFSET(Import.PLQ,$A23-1,AD$15-1,1,1),0),0),PLE!$AA$28*OFFSET(Import.PLQ,$A23-1,AD$15-1,1,1)),IF($E23&lt;&gt;1,IF(ISNUMBER(INDEX(Import.PLE,Detalhamento!$E23,Detalhamento!AD$15)),IF(INDEX(Import.PLE,Detalhamento!$E23,Detalhamento!AD$15)&lt;=mediçao,0,OFFSET(Import.PLQ,$A23-1,AD$15-1,1,1)),OFFSET(Import.PLQ,$A23-1,AD$15-1,1,1)),(1-PLE!$AA$28)*OFFSET(Import.PLQ,$A23-1,AD$15-1,1,1))))</f>
        <v>0</v>
      </c>
      <c r="AE23" s="183">
        <f ca="1">IF(AE$13="",0,CHOOSE(Detalhamento.OpçãoServiços,OFFSET(Import.PLQ,$A23-1,AE$15-1,1,1),IF($E23&lt;&gt;1,IF(ISNUMBER(INDEX(Import.PLE,Detalhamento!$E23,Detalhamento!AE$15)),IF(INDEX(Import.PLE,Detalhamento!$E23,Detalhamento!AE$15)&lt;=mediçao,OFFSET(Import.PLQ,$A23-1,AE$15-1,1,1),0),0),PLE!$AA$28*OFFSET(Import.PLQ,$A23-1,AE$15-1,1,1)),IF($E23&lt;&gt;1,IF(ISNUMBER(INDEX(Import.PLE,Detalhamento!$E23,Detalhamento!AE$15)),IF(INDEX(Import.PLE,Detalhamento!$E23,Detalhamento!AE$15)&lt;=mediçao,0,OFFSET(Import.PLQ,$A23-1,AE$15-1,1,1)),OFFSET(Import.PLQ,$A23-1,AE$15-1,1,1)),(1-PLE!$AA$28)*OFFSET(Import.PLQ,$A23-1,AE$15-1,1,1))))</f>
        <v>0</v>
      </c>
      <c r="AF23" s="183">
        <f ca="1">IF(AF$13="",0,CHOOSE(Detalhamento.OpçãoServiços,OFFSET(Import.PLQ,$A23-1,AF$15-1,1,1),IF($E23&lt;&gt;1,IF(ISNUMBER(INDEX(Import.PLE,Detalhamento!$E23,Detalhamento!AF$15)),IF(INDEX(Import.PLE,Detalhamento!$E23,Detalhamento!AF$15)&lt;=mediçao,OFFSET(Import.PLQ,$A23-1,AF$15-1,1,1),0),0),PLE!$AA$28*OFFSET(Import.PLQ,$A23-1,AF$15-1,1,1)),IF($E23&lt;&gt;1,IF(ISNUMBER(INDEX(Import.PLE,Detalhamento!$E23,Detalhamento!AF$15)),IF(INDEX(Import.PLE,Detalhamento!$E23,Detalhamento!AF$15)&lt;=mediçao,0,OFFSET(Import.PLQ,$A23-1,AF$15-1,1,1)),OFFSET(Import.PLQ,$A23-1,AF$15-1,1,1)),(1-PLE!$AA$28)*OFFSET(Import.PLQ,$A23-1,AF$15-1,1,1))))</f>
        <v>0</v>
      </c>
      <c r="AG23" s="183">
        <f ca="1">IF(AG$13="",0,CHOOSE(Detalhamento.OpçãoServiços,OFFSET(Import.PLQ,$A23-1,AG$15-1,1,1),IF($E23&lt;&gt;1,IF(ISNUMBER(INDEX(Import.PLE,Detalhamento!$E23,Detalhamento!AG$15)),IF(INDEX(Import.PLE,Detalhamento!$E23,Detalhamento!AG$15)&lt;=mediçao,OFFSET(Import.PLQ,$A23-1,AG$15-1,1,1),0),0),PLE!$AA$28*OFFSET(Import.PLQ,$A23-1,AG$15-1,1,1)),IF($E23&lt;&gt;1,IF(ISNUMBER(INDEX(Import.PLE,Detalhamento!$E23,Detalhamento!AG$15)),IF(INDEX(Import.PLE,Detalhamento!$E23,Detalhamento!AG$15)&lt;=mediçao,0,OFFSET(Import.PLQ,$A23-1,AG$15-1,1,1)),OFFSET(Import.PLQ,$A23-1,AG$15-1,1,1)),(1-PLE!$AA$28)*OFFSET(Import.PLQ,$A23-1,AG$15-1,1,1))))</f>
        <v>0</v>
      </c>
      <c r="AH23" s="183">
        <f ca="1">IF(AH$13="",0,CHOOSE(Detalhamento.OpçãoServiços,OFFSET(Import.PLQ,$A23-1,AH$15-1,1,1),IF($E23&lt;&gt;1,IF(ISNUMBER(INDEX(Import.PLE,Detalhamento!$E23,Detalhamento!AH$15)),IF(INDEX(Import.PLE,Detalhamento!$E23,Detalhamento!AH$15)&lt;=mediçao,OFFSET(Import.PLQ,$A23-1,AH$15-1,1,1),0),0),PLE!$AA$28*OFFSET(Import.PLQ,$A23-1,AH$15-1,1,1)),IF($E23&lt;&gt;1,IF(ISNUMBER(INDEX(Import.PLE,Detalhamento!$E23,Detalhamento!AH$15)),IF(INDEX(Import.PLE,Detalhamento!$E23,Detalhamento!AH$15)&lt;=mediçao,0,OFFSET(Import.PLQ,$A23-1,AH$15-1,1,1)),OFFSET(Import.PLQ,$A23-1,AH$15-1,1,1)),(1-PLE!$AA$28)*OFFSET(Import.PLQ,$A23-1,AH$15-1,1,1))))</f>
        <v>0</v>
      </c>
      <c r="AI23" s="183">
        <f ca="1">IF(AI$13="",0,CHOOSE(Detalhamento.OpçãoServiços,OFFSET(Import.PLQ,$A23-1,AI$15-1,1,1),IF($E23&lt;&gt;1,IF(ISNUMBER(INDEX(Import.PLE,Detalhamento!$E23,Detalhamento!AI$15)),IF(INDEX(Import.PLE,Detalhamento!$E23,Detalhamento!AI$15)&lt;=mediçao,OFFSET(Import.PLQ,$A23-1,AI$15-1,1,1),0),0),PLE!$AA$28*OFFSET(Import.PLQ,$A23-1,AI$15-1,1,1)),IF($E23&lt;&gt;1,IF(ISNUMBER(INDEX(Import.PLE,Detalhamento!$E23,Detalhamento!AI$15)),IF(INDEX(Import.PLE,Detalhamento!$E23,Detalhamento!AI$15)&lt;=mediçao,0,OFFSET(Import.PLQ,$A23-1,AI$15-1,1,1)),OFFSET(Import.PLQ,$A23-1,AI$15-1,1,1)),(1-PLE!$AA$28)*OFFSET(Import.PLQ,$A23-1,AI$15-1,1,1))))</f>
        <v>0</v>
      </c>
      <c r="AJ23" s="183">
        <f ca="1">IF(AJ$13="",0,CHOOSE(Detalhamento.OpçãoServiços,OFFSET(Import.PLQ,$A23-1,AJ$15-1,1,1),IF($E23&lt;&gt;1,IF(ISNUMBER(INDEX(Import.PLE,Detalhamento!$E23,Detalhamento!AJ$15)),IF(INDEX(Import.PLE,Detalhamento!$E23,Detalhamento!AJ$15)&lt;=mediçao,OFFSET(Import.PLQ,$A23-1,AJ$15-1,1,1),0),0),PLE!$AA$28*OFFSET(Import.PLQ,$A23-1,AJ$15-1,1,1)),IF($E23&lt;&gt;1,IF(ISNUMBER(INDEX(Import.PLE,Detalhamento!$E23,Detalhamento!AJ$15)),IF(INDEX(Import.PLE,Detalhamento!$E23,Detalhamento!AJ$15)&lt;=mediçao,0,OFFSET(Import.PLQ,$A23-1,AJ$15-1,1,1)),OFFSET(Import.PLQ,$A23-1,AJ$15-1,1,1)),(1-PLE!$AA$28)*OFFSET(Import.PLQ,$A23-1,AJ$15-1,1,1))))</f>
        <v>0</v>
      </c>
      <c r="AK23" s="183">
        <f ca="1">IF(AK$13="",0,CHOOSE(Detalhamento.OpçãoServiços,OFFSET(Import.PLQ,$A23-1,AK$15-1,1,1),IF($E23&lt;&gt;1,IF(ISNUMBER(INDEX(Import.PLE,Detalhamento!$E23,Detalhamento!AK$15)),IF(INDEX(Import.PLE,Detalhamento!$E23,Detalhamento!AK$15)&lt;=mediçao,OFFSET(Import.PLQ,$A23-1,AK$15-1,1,1),0),0),PLE!$AA$28*OFFSET(Import.PLQ,$A23-1,AK$15-1,1,1)),IF($E23&lt;&gt;1,IF(ISNUMBER(INDEX(Import.PLE,Detalhamento!$E23,Detalhamento!AK$15)),IF(INDEX(Import.PLE,Detalhamento!$E23,Detalhamento!AK$15)&lt;=mediçao,0,OFFSET(Import.PLQ,$A23-1,AK$15-1,1,1)),OFFSET(Import.PLQ,$A23-1,AK$15-1,1,1)),(1-PLE!$AA$28)*OFFSET(Import.PLQ,$A23-1,AK$15-1,1,1))))</f>
        <v>0</v>
      </c>
      <c r="AL23" s="183">
        <f ca="1">IF(AL$13="",0,CHOOSE(Detalhamento.OpçãoServiços,OFFSET(Import.PLQ,$A23-1,AL$15-1,1,1),IF($E23&lt;&gt;1,IF(ISNUMBER(INDEX(Import.PLE,Detalhamento!$E23,Detalhamento!AL$15)),IF(INDEX(Import.PLE,Detalhamento!$E23,Detalhamento!AL$15)&lt;=mediçao,OFFSET(Import.PLQ,$A23-1,AL$15-1,1,1),0),0),PLE!$AA$28*OFFSET(Import.PLQ,$A23-1,AL$15-1,1,1)),IF($E23&lt;&gt;1,IF(ISNUMBER(INDEX(Import.PLE,Detalhamento!$E23,Detalhamento!AL$15)),IF(INDEX(Import.PLE,Detalhamento!$E23,Detalhamento!AL$15)&lt;=mediçao,0,OFFSET(Import.PLQ,$A23-1,AL$15-1,1,1)),OFFSET(Import.PLQ,$A23-1,AL$15-1,1,1)),(1-PLE!$AA$28)*OFFSET(Import.PLQ,$A23-1,AL$15-1,1,1))))</f>
        <v>0</v>
      </c>
      <c r="AM23" s="183">
        <f ca="1">IF(AM$13="",0,CHOOSE(Detalhamento.OpçãoServiços,OFFSET(Import.PLQ,$A23-1,AM$15-1,1,1),IF($E23&lt;&gt;1,IF(ISNUMBER(INDEX(Import.PLE,Detalhamento!$E23,Detalhamento!AM$15)),IF(INDEX(Import.PLE,Detalhamento!$E23,Detalhamento!AM$15)&lt;=mediçao,OFFSET(Import.PLQ,$A23-1,AM$15-1,1,1),0),0),PLE!$AA$28*OFFSET(Import.PLQ,$A23-1,AM$15-1,1,1)),IF($E23&lt;&gt;1,IF(ISNUMBER(INDEX(Import.PLE,Detalhamento!$E23,Detalhamento!AM$15)),IF(INDEX(Import.PLE,Detalhamento!$E23,Detalhamento!AM$15)&lt;=mediçao,0,OFFSET(Import.PLQ,$A23-1,AM$15-1,1,1)),OFFSET(Import.PLQ,$A23-1,AM$15-1,1,1)),(1-PLE!$AA$28)*OFFSET(Import.PLQ,$A23-1,AM$15-1,1,1))))</f>
        <v>0</v>
      </c>
      <c r="AN23" s="183">
        <f ca="1">IF(AN$13="",0,CHOOSE(Detalhamento.OpçãoServiços,OFFSET(Import.PLQ,$A23-1,AN$15-1,1,1),IF($E23&lt;&gt;1,IF(ISNUMBER(INDEX(Import.PLE,Detalhamento!$E23,Detalhamento!AN$15)),IF(INDEX(Import.PLE,Detalhamento!$E23,Detalhamento!AN$15)&lt;=mediçao,OFFSET(Import.PLQ,$A23-1,AN$15-1,1,1),0),0),PLE!$AA$28*OFFSET(Import.PLQ,$A23-1,AN$15-1,1,1)),IF($E23&lt;&gt;1,IF(ISNUMBER(INDEX(Import.PLE,Detalhamento!$E23,Detalhamento!AN$15)),IF(INDEX(Import.PLE,Detalhamento!$E23,Detalhamento!AN$15)&lt;=mediçao,0,OFFSET(Import.PLQ,$A23-1,AN$15-1,1,1)),OFFSET(Import.PLQ,$A23-1,AN$15-1,1,1)),(1-PLE!$AA$28)*OFFSET(Import.PLQ,$A23-1,AN$15-1,1,1))))</f>
        <v>0</v>
      </c>
      <c r="AO23" s="183">
        <f ca="1">IF(AO$13="",0,CHOOSE(Detalhamento.OpçãoServiços,OFFSET(Import.PLQ,$A23-1,AO$15-1,1,1),IF($E23&lt;&gt;1,IF(ISNUMBER(INDEX(Import.PLE,Detalhamento!$E23,Detalhamento!AO$15)),IF(INDEX(Import.PLE,Detalhamento!$E23,Detalhamento!AO$15)&lt;=mediçao,OFFSET(Import.PLQ,$A23-1,AO$15-1,1,1),0),0),PLE!$AA$28*OFFSET(Import.PLQ,$A23-1,AO$15-1,1,1)),IF($E23&lt;&gt;1,IF(ISNUMBER(INDEX(Import.PLE,Detalhamento!$E23,Detalhamento!AO$15)),IF(INDEX(Import.PLE,Detalhamento!$E23,Detalhamento!AO$15)&lt;=mediçao,0,OFFSET(Import.PLQ,$A23-1,AO$15-1,1,1)),OFFSET(Import.PLQ,$A23-1,AO$15-1,1,1)),(1-PLE!$AA$28)*OFFSET(Import.PLQ,$A23-1,AO$15-1,1,1))))</f>
        <v>0</v>
      </c>
      <c r="AP23" s="183">
        <f ca="1">IF(AP$13="",0,CHOOSE(Detalhamento.OpçãoServiços,OFFSET(Import.PLQ,$A23-1,AP$15-1,1,1),IF($E23&lt;&gt;1,IF(ISNUMBER(INDEX(Import.PLE,Detalhamento!$E23,Detalhamento!AP$15)),IF(INDEX(Import.PLE,Detalhamento!$E23,Detalhamento!AP$15)&lt;=mediçao,OFFSET(Import.PLQ,$A23-1,AP$15-1,1,1),0),0),PLE!$AA$28*OFFSET(Import.PLQ,$A23-1,AP$15-1,1,1)),IF($E23&lt;&gt;1,IF(ISNUMBER(INDEX(Import.PLE,Detalhamento!$E23,Detalhamento!AP$15)),IF(INDEX(Import.PLE,Detalhamento!$E23,Detalhamento!AP$15)&lt;=mediçao,0,OFFSET(Import.PLQ,$A23-1,AP$15-1,1,1)),OFFSET(Import.PLQ,$A23-1,AP$15-1,1,1)),(1-PLE!$AA$28)*OFFSET(Import.PLQ,$A23-1,AP$15-1,1,1))))</f>
        <v>0</v>
      </c>
      <c r="AQ23" s="183">
        <f ca="1">IF(AQ$13="",0,CHOOSE(Detalhamento.OpçãoServiços,OFFSET(Import.PLQ,$A23-1,AQ$15-1,1,1),IF($E23&lt;&gt;1,IF(ISNUMBER(INDEX(Import.PLE,Detalhamento!$E23,Detalhamento!AQ$15)),IF(INDEX(Import.PLE,Detalhamento!$E23,Detalhamento!AQ$15)&lt;=mediçao,OFFSET(Import.PLQ,$A23-1,AQ$15-1,1,1),0),0),PLE!$AA$28*OFFSET(Import.PLQ,$A23-1,AQ$15-1,1,1)),IF($E23&lt;&gt;1,IF(ISNUMBER(INDEX(Import.PLE,Detalhamento!$E23,Detalhamento!AQ$15)),IF(INDEX(Import.PLE,Detalhamento!$E23,Detalhamento!AQ$15)&lt;=mediçao,0,OFFSET(Import.PLQ,$A23-1,AQ$15-1,1,1)),OFFSET(Import.PLQ,$A23-1,AQ$15-1,1,1)),(1-PLE!$AA$28)*OFFSET(Import.PLQ,$A23-1,AQ$15-1,1,1))))</f>
        <v>0</v>
      </c>
      <c r="AR23" s="183">
        <f ca="1">IF(AR$13="",0,CHOOSE(Detalhamento.OpçãoServiços,OFFSET(Import.PLQ,$A23-1,AR$15-1,1,1),IF($E23&lt;&gt;1,IF(ISNUMBER(INDEX(Import.PLE,Detalhamento!$E23,Detalhamento!AR$15)),IF(INDEX(Import.PLE,Detalhamento!$E23,Detalhamento!AR$15)&lt;=mediçao,OFFSET(Import.PLQ,$A23-1,AR$15-1,1,1),0),0),PLE!$AA$28*OFFSET(Import.PLQ,$A23-1,AR$15-1,1,1)),IF($E23&lt;&gt;1,IF(ISNUMBER(INDEX(Import.PLE,Detalhamento!$E23,Detalhamento!AR$15)),IF(INDEX(Import.PLE,Detalhamento!$E23,Detalhamento!AR$15)&lt;=mediçao,0,OFFSET(Import.PLQ,$A23-1,AR$15-1,1,1)),OFFSET(Import.PLQ,$A23-1,AR$15-1,1,1)),(1-PLE!$AA$28)*OFFSET(Import.PLQ,$A23-1,AR$15-1,1,1))))</f>
        <v>0</v>
      </c>
      <c r="AS23" s="183">
        <f ca="1">IF(AS$13="",0,CHOOSE(Detalhamento.OpçãoServiços,OFFSET(Import.PLQ,$A23-1,AS$15-1,1,1),IF($E23&lt;&gt;1,IF(ISNUMBER(INDEX(Import.PLE,Detalhamento!$E23,Detalhamento!AS$15)),IF(INDEX(Import.PLE,Detalhamento!$E23,Detalhamento!AS$15)&lt;=mediçao,OFFSET(Import.PLQ,$A23-1,AS$15-1,1,1),0),0),PLE!$AA$28*OFFSET(Import.PLQ,$A23-1,AS$15-1,1,1)),IF($E23&lt;&gt;1,IF(ISNUMBER(INDEX(Import.PLE,Detalhamento!$E23,Detalhamento!AS$15)),IF(INDEX(Import.PLE,Detalhamento!$E23,Detalhamento!AS$15)&lt;=mediçao,0,OFFSET(Import.PLQ,$A23-1,AS$15-1,1,1)),OFFSET(Import.PLQ,$A23-1,AS$15-1,1,1)),(1-PLE!$AA$28)*OFFSET(Import.PLQ,$A23-1,AS$15-1,1,1))))</f>
        <v>0</v>
      </c>
      <c r="AT23" s="183">
        <f ca="1">IF(AT$13="",0,CHOOSE(Detalhamento.OpçãoServiços,OFFSET(Import.PLQ,$A23-1,AT$15-1,1,1),IF($E23&lt;&gt;1,IF(ISNUMBER(INDEX(Import.PLE,Detalhamento!$E23,Detalhamento!AT$15)),IF(INDEX(Import.PLE,Detalhamento!$E23,Detalhamento!AT$15)&lt;=mediçao,OFFSET(Import.PLQ,$A23-1,AT$15-1,1,1),0),0),PLE!$AA$28*OFFSET(Import.PLQ,$A23-1,AT$15-1,1,1)),IF($E23&lt;&gt;1,IF(ISNUMBER(INDEX(Import.PLE,Detalhamento!$E23,Detalhamento!AT$15)),IF(INDEX(Import.PLE,Detalhamento!$E23,Detalhamento!AT$15)&lt;=mediçao,0,OFFSET(Import.PLQ,$A23-1,AT$15-1,1,1)),OFFSET(Import.PLQ,$A23-1,AT$15-1,1,1)),(1-PLE!$AA$28)*OFFSET(Import.PLQ,$A23-1,AT$15-1,1,1))))</f>
        <v>0</v>
      </c>
      <c r="AU23" s="183">
        <f ca="1">IF(AU$13="",0,CHOOSE(Detalhamento.OpçãoServiços,OFFSET(Import.PLQ,$A23-1,AU$15-1,1,1),IF($E23&lt;&gt;1,IF(ISNUMBER(INDEX(Import.PLE,Detalhamento!$E23,Detalhamento!AU$15)),IF(INDEX(Import.PLE,Detalhamento!$E23,Detalhamento!AU$15)&lt;=mediçao,OFFSET(Import.PLQ,$A23-1,AU$15-1,1,1),0),0),PLE!$AA$28*OFFSET(Import.PLQ,$A23-1,AU$15-1,1,1)),IF($E23&lt;&gt;1,IF(ISNUMBER(INDEX(Import.PLE,Detalhamento!$E23,Detalhamento!AU$15)),IF(INDEX(Import.PLE,Detalhamento!$E23,Detalhamento!AU$15)&lt;=mediçao,0,OFFSET(Import.PLQ,$A23-1,AU$15-1,1,1)),OFFSET(Import.PLQ,$A23-1,AU$15-1,1,1)),(1-PLE!$AA$28)*OFFSET(Import.PLQ,$A23-1,AU$15-1,1,1))))</f>
        <v>0</v>
      </c>
      <c r="AV23" s="183">
        <f ca="1">IF(AV$13="",0,CHOOSE(Detalhamento.OpçãoServiços,OFFSET(Import.PLQ,$A23-1,AV$15-1,1,1),IF($E23&lt;&gt;1,IF(ISNUMBER(INDEX(Import.PLE,Detalhamento!$E23,Detalhamento!AV$15)),IF(INDEX(Import.PLE,Detalhamento!$E23,Detalhamento!AV$15)&lt;=mediçao,OFFSET(Import.PLQ,$A23-1,AV$15-1,1,1),0),0),PLE!$AA$28*OFFSET(Import.PLQ,$A23-1,AV$15-1,1,1)),IF($E23&lt;&gt;1,IF(ISNUMBER(INDEX(Import.PLE,Detalhamento!$E23,Detalhamento!AV$15)),IF(INDEX(Import.PLE,Detalhamento!$E23,Detalhamento!AV$15)&lt;=mediçao,0,OFFSET(Import.PLQ,$A23-1,AV$15-1,1,1)),OFFSET(Import.PLQ,$A23-1,AV$15-1,1,1)),(1-PLE!$AA$28)*OFFSET(Import.PLQ,$A23-1,AV$15-1,1,1))))</f>
        <v>0</v>
      </c>
      <c r="AW23" s="183">
        <f ca="1">IF(AW$13="",0,CHOOSE(Detalhamento.OpçãoServiços,OFFSET(Import.PLQ,$A23-1,AW$15-1,1,1),IF($E23&lt;&gt;1,IF(ISNUMBER(INDEX(Import.PLE,Detalhamento!$E23,Detalhamento!AW$15)),IF(INDEX(Import.PLE,Detalhamento!$E23,Detalhamento!AW$15)&lt;=mediçao,OFFSET(Import.PLQ,$A23-1,AW$15-1,1,1),0),0),PLE!$AA$28*OFFSET(Import.PLQ,$A23-1,AW$15-1,1,1)),IF($E23&lt;&gt;1,IF(ISNUMBER(INDEX(Import.PLE,Detalhamento!$E23,Detalhamento!AW$15)),IF(INDEX(Import.PLE,Detalhamento!$E23,Detalhamento!AW$15)&lt;=mediçao,0,OFFSET(Import.PLQ,$A23-1,AW$15-1,1,1)),OFFSET(Import.PLQ,$A23-1,AW$15-1,1,1)),(1-PLE!$AA$28)*OFFSET(Import.PLQ,$A23-1,AW$15-1,1,1))))</f>
        <v>0</v>
      </c>
      <c r="AX23" s="183">
        <f ca="1">IF(AX$13="",0,CHOOSE(Detalhamento.OpçãoServiços,OFFSET(Import.PLQ,$A23-1,AX$15-1,1,1),IF($E23&lt;&gt;1,IF(ISNUMBER(INDEX(Import.PLE,Detalhamento!$E23,Detalhamento!AX$15)),IF(INDEX(Import.PLE,Detalhamento!$E23,Detalhamento!AX$15)&lt;=mediçao,OFFSET(Import.PLQ,$A23-1,AX$15-1,1,1),0),0),PLE!$AA$28*OFFSET(Import.PLQ,$A23-1,AX$15-1,1,1)),IF($E23&lt;&gt;1,IF(ISNUMBER(INDEX(Import.PLE,Detalhamento!$E23,Detalhamento!AX$15)),IF(INDEX(Import.PLE,Detalhamento!$E23,Detalhamento!AX$15)&lt;=mediçao,0,OFFSET(Import.PLQ,$A23-1,AX$15-1,1,1)),OFFSET(Import.PLQ,$A23-1,AX$15-1,1,1)),(1-PLE!$AA$28)*OFFSET(Import.PLQ,$A23-1,AX$15-1,1,1))))</f>
        <v>0</v>
      </c>
      <c r="AY23" s="183">
        <f ca="1">IF(AY$13="",0,CHOOSE(Detalhamento.OpçãoServiços,OFFSET(Import.PLQ,$A23-1,AY$15-1,1,1),IF($E23&lt;&gt;1,IF(ISNUMBER(INDEX(Import.PLE,Detalhamento!$E23,Detalhamento!AY$15)),IF(INDEX(Import.PLE,Detalhamento!$E23,Detalhamento!AY$15)&lt;=mediçao,OFFSET(Import.PLQ,$A23-1,AY$15-1,1,1),0),0),PLE!$AA$28*OFFSET(Import.PLQ,$A23-1,AY$15-1,1,1)),IF($E23&lt;&gt;1,IF(ISNUMBER(INDEX(Import.PLE,Detalhamento!$E23,Detalhamento!AY$15)),IF(INDEX(Import.PLE,Detalhamento!$E23,Detalhamento!AY$15)&lt;=mediçao,0,OFFSET(Import.PLQ,$A23-1,AY$15-1,1,1)),OFFSET(Import.PLQ,$A23-1,AY$15-1,1,1)),(1-PLE!$AA$28)*OFFSET(Import.PLQ,$A23-1,AY$15-1,1,1))))</f>
        <v>0</v>
      </c>
      <c r="AZ23" s="183">
        <f ca="1">IF(AZ$13="",0,CHOOSE(Detalhamento.OpçãoServiços,OFFSET(Import.PLQ,$A23-1,AZ$15-1,1,1),IF($E23&lt;&gt;1,IF(ISNUMBER(INDEX(Import.PLE,Detalhamento!$E23,Detalhamento!AZ$15)),IF(INDEX(Import.PLE,Detalhamento!$E23,Detalhamento!AZ$15)&lt;=mediçao,OFFSET(Import.PLQ,$A23-1,AZ$15-1,1,1),0),0),PLE!$AA$28*OFFSET(Import.PLQ,$A23-1,AZ$15-1,1,1)),IF($E23&lt;&gt;1,IF(ISNUMBER(INDEX(Import.PLE,Detalhamento!$E23,Detalhamento!AZ$15)),IF(INDEX(Import.PLE,Detalhamento!$E23,Detalhamento!AZ$15)&lt;=mediçao,0,OFFSET(Import.PLQ,$A23-1,AZ$15-1,1,1)),OFFSET(Import.PLQ,$A23-1,AZ$15-1,1,1)),(1-PLE!$AA$28)*OFFSET(Import.PLQ,$A23-1,AZ$15-1,1,1))))</f>
        <v>0</v>
      </c>
      <c r="BA23" s="183">
        <f ca="1">IF(BA$13="",0,CHOOSE(Detalhamento.OpçãoServiços,OFFSET(Import.PLQ,$A23-1,BA$15-1,1,1),IF($E23&lt;&gt;1,IF(ISNUMBER(INDEX(Import.PLE,Detalhamento!$E23,Detalhamento!BA$15)),IF(INDEX(Import.PLE,Detalhamento!$E23,Detalhamento!BA$15)&lt;=mediçao,OFFSET(Import.PLQ,$A23-1,BA$15-1,1,1),0),0),PLE!$AA$28*OFFSET(Import.PLQ,$A23-1,BA$15-1,1,1)),IF($E23&lt;&gt;1,IF(ISNUMBER(INDEX(Import.PLE,Detalhamento!$E23,Detalhamento!BA$15)),IF(INDEX(Import.PLE,Detalhamento!$E23,Detalhamento!BA$15)&lt;=mediçao,0,OFFSET(Import.PLQ,$A23-1,BA$15-1,1,1)),OFFSET(Import.PLQ,$A23-1,BA$15-1,1,1)),(1-PLE!$AA$28)*OFFSET(Import.PLQ,$A23-1,BA$15-1,1,1))))</f>
        <v>0</v>
      </c>
      <c r="BB23" s="183">
        <f ca="1">IF(BB$13="",0,CHOOSE(Detalhamento.OpçãoServiços,OFFSET(Import.PLQ,$A23-1,BB$15-1,1,1),IF($E23&lt;&gt;1,IF(ISNUMBER(INDEX(Import.PLE,Detalhamento!$E23,Detalhamento!BB$15)),IF(INDEX(Import.PLE,Detalhamento!$E23,Detalhamento!BB$15)&lt;=mediçao,OFFSET(Import.PLQ,$A23-1,BB$15-1,1,1),0),0),PLE!$AA$28*OFFSET(Import.PLQ,$A23-1,BB$15-1,1,1)),IF($E23&lt;&gt;1,IF(ISNUMBER(INDEX(Import.PLE,Detalhamento!$E23,Detalhamento!BB$15)),IF(INDEX(Import.PLE,Detalhamento!$E23,Detalhamento!BB$15)&lt;=mediçao,0,OFFSET(Import.PLQ,$A23-1,BB$15-1,1,1)),OFFSET(Import.PLQ,$A23-1,BB$15-1,1,1)),(1-PLE!$AA$28)*OFFSET(Import.PLQ,$A23-1,BB$15-1,1,1))))</f>
        <v>0</v>
      </c>
      <c r="BC23" s="183">
        <f ca="1">IF(BC$13="",0,CHOOSE(Detalhamento.OpçãoServiços,OFFSET(Import.PLQ,$A23-1,BC$15-1,1,1),IF($E23&lt;&gt;1,IF(ISNUMBER(INDEX(Import.PLE,Detalhamento!$E23,Detalhamento!BC$15)),IF(INDEX(Import.PLE,Detalhamento!$E23,Detalhamento!BC$15)&lt;=mediçao,OFFSET(Import.PLQ,$A23-1,BC$15-1,1,1),0),0),PLE!$AA$28*OFFSET(Import.PLQ,$A23-1,BC$15-1,1,1)),IF($E23&lt;&gt;1,IF(ISNUMBER(INDEX(Import.PLE,Detalhamento!$E23,Detalhamento!BC$15)),IF(INDEX(Import.PLE,Detalhamento!$E23,Detalhamento!BC$15)&lt;=mediçao,0,OFFSET(Import.PLQ,$A23-1,BC$15-1,1,1)),OFFSET(Import.PLQ,$A23-1,BC$15-1,1,1)),(1-PLE!$AA$28)*OFFSET(Import.PLQ,$A23-1,BC$15-1,1,1))))</f>
        <v>0</v>
      </c>
      <c r="BD23" s="183">
        <f ca="1">IF(BD$13="",0,CHOOSE(Detalhamento.OpçãoServiços,OFFSET(Import.PLQ,$A23-1,BD$15-1,1,1),IF($E23&lt;&gt;1,IF(ISNUMBER(INDEX(Import.PLE,Detalhamento!$E23,Detalhamento!BD$15)),IF(INDEX(Import.PLE,Detalhamento!$E23,Detalhamento!BD$15)&lt;=mediçao,OFFSET(Import.PLQ,$A23-1,BD$15-1,1,1),0),0),PLE!$AA$28*OFFSET(Import.PLQ,$A23-1,BD$15-1,1,1)),IF($E23&lt;&gt;1,IF(ISNUMBER(INDEX(Import.PLE,Detalhamento!$E23,Detalhamento!BD$15)),IF(INDEX(Import.PLE,Detalhamento!$E23,Detalhamento!BD$15)&lt;=mediçao,0,OFFSET(Import.PLQ,$A23-1,BD$15-1,1,1)),OFFSET(Import.PLQ,$A23-1,BD$15-1,1,1)),(1-PLE!$AA$28)*OFFSET(Import.PLQ,$A23-1,BD$15-1,1,1))))</f>
        <v>0</v>
      </c>
      <c r="BE23" s="183">
        <f ca="1">IF(BE$13="",0,CHOOSE(Detalhamento.OpçãoServiços,OFFSET(Import.PLQ,$A23-1,BE$15-1,1,1),IF($E23&lt;&gt;1,IF(ISNUMBER(INDEX(Import.PLE,Detalhamento!$E23,Detalhamento!BE$15)),IF(INDEX(Import.PLE,Detalhamento!$E23,Detalhamento!BE$15)&lt;=mediçao,OFFSET(Import.PLQ,$A23-1,BE$15-1,1,1),0),0),PLE!$AA$28*OFFSET(Import.PLQ,$A23-1,BE$15-1,1,1)),IF($E23&lt;&gt;1,IF(ISNUMBER(INDEX(Import.PLE,Detalhamento!$E23,Detalhamento!BE$15)),IF(INDEX(Import.PLE,Detalhamento!$E23,Detalhamento!BE$15)&lt;=mediçao,0,OFFSET(Import.PLQ,$A23-1,BE$15-1,1,1)),OFFSET(Import.PLQ,$A23-1,BE$15-1,1,1)),(1-PLE!$AA$28)*OFFSET(Import.PLQ,$A23-1,BE$15-1,1,1))))</f>
        <v>0</v>
      </c>
      <c r="BF23" s="183">
        <f ca="1">IF(BF$13="",0,CHOOSE(Detalhamento.OpçãoServiços,OFFSET(Import.PLQ,$A23-1,BF$15-1,1,1),IF($E23&lt;&gt;1,IF(ISNUMBER(INDEX(Import.PLE,Detalhamento!$E23,Detalhamento!BF$15)),IF(INDEX(Import.PLE,Detalhamento!$E23,Detalhamento!BF$15)&lt;=mediçao,OFFSET(Import.PLQ,$A23-1,BF$15-1,1,1),0),0),PLE!$AA$28*OFFSET(Import.PLQ,$A23-1,BF$15-1,1,1)),IF($E23&lt;&gt;1,IF(ISNUMBER(INDEX(Import.PLE,Detalhamento!$E23,Detalhamento!BF$15)),IF(INDEX(Import.PLE,Detalhamento!$E23,Detalhamento!BF$15)&lt;=mediçao,0,OFFSET(Import.PLQ,$A23-1,BF$15-1,1,1)),OFFSET(Import.PLQ,$A23-1,BF$15-1,1,1)),(1-PLE!$AA$28)*OFFSET(Import.PLQ,$A23-1,BF$15-1,1,1))))</f>
        <v>0</v>
      </c>
      <c r="BG23" s="183">
        <f ca="1">IF(BG$13="",0,CHOOSE(Detalhamento.OpçãoServiços,OFFSET(Import.PLQ,$A23-1,BG$15-1,1,1),IF($E23&lt;&gt;1,IF(ISNUMBER(INDEX(Import.PLE,Detalhamento!$E23,Detalhamento!BG$15)),IF(INDEX(Import.PLE,Detalhamento!$E23,Detalhamento!BG$15)&lt;=mediçao,OFFSET(Import.PLQ,$A23-1,BG$15-1,1,1),0),0),PLE!$AA$28*OFFSET(Import.PLQ,$A23-1,BG$15-1,1,1)),IF($E23&lt;&gt;1,IF(ISNUMBER(INDEX(Import.PLE,Detalhamento!$E23,Detalhamento!BG$15)),IF(INDEX(Import.PLE,Detalhamento!$E23,Detalhamento!BG$15)&lt;=mediçao,0,OFFSET(Import.PLQ,$A23-1,BG$15-1,1,1)),OFFSET(Import.PLQ,$A23-1,BG$15-1,1,1)),(1-PLE!$AA$28)*OFFSET(Import.PLQ,$A23-1,BG$15-1,1,1))))</f>
        <v>0</v>
      </c>
      <c r="BH23" s="183">
        <f ca="1">IF(BH$13="",0,CHOOSE(Detalhamento.OpçãoServiços,OFFSET(Import.PLQ,$A23-1,BH$15-1,1,1),IF($E23&lt;&gt;1,IF(ISNUMBER(INDEX(Import.PLE,Detalhamento!$E23,Detalhamento!BH$15)),IF(INDEX(Import.PLE,Detalhamento!$E23,Detalhamento!BH$15)&lt;=mediçao,OFFSET(Import.PLQ,$A23-1,BH$15-1,1,1),0),0),PLE!$AA$28*OFFSET(Import.PLQ,$A23-1,BH$15-1,1,1)),IF($E23&lt;&gt;1,IF(ISNUMBER(INDEX(Import.PLE,Detalhamento!$E23,Detalhamento!BH$15)),IF(INDEX(Import.PLE,Detalhamento!$E23,Detalhamento!BH$15)&lt;=mediçao,0,OFFSET(Import.PLQ,$A23-1,BH$15-1,1,1)),OFFSET(Import.PLQ,$A23-1,BH$15-1,1,1)),(1-PLE!$AA$28)*OFFSET(Import.PLQ,$A23-1,BH$15-1,1,1))))</f>
        <v>0</v>
      </c>
      <c r="BI23" s="183">
        <f ca="1">IF(BI$13="",0,CHOOSE(Detalhamento.OpçãoServiços,OFFSET(Import.PLQ,$A23-1,BI$15-1,1,1),IF($E23&lt;&gt;1,IF(ISNUMBER(INDEX(Import.PLE,Detalhamento!$E23,Detalhamento!BI$15)),IF(INDEX(Import.PLE,Detalhamento!$E23,Detalhamento!BI$15)&lt;=mediçao,OFFSET(Import.PLQ,$A23-1,BI$15-1,1,1),0),0),PLE!$AA$28*OFFSET(Import.PLQ,$A23-1,BI$15-1,1,1)),IF($E23&lt;&gt;1,IF(ISNUMBER(INDEX(Import.PLE,Detalhamento!$E23,Detalhamento!BI$15)),IF(INDEX(Import.PLE,Detalhamento!$E23,Detalhamento!BI$15)&lt;=mediçao,0,OFFSET(Import.PLQ,$A23-1,BI$15-1,1,1)),OFFSET(Import.PLQ,$A23-1,BI$15-1,1,1)),(1-PLE!$AA$28)*OFFSET(Import.PLQ,$A23-1,BI$15-1,1,1))))</f>
        <v>0</v>
      </c>
    </row>
    <row r="24" spans="1:61" hidden="1" x14ac:dyDescent="0.2">
      <c r="A24" s="196">
        <v>8</v>
      </c>
      <c r="B24" s="28" t="str">
        <f t="shared" ca="1" si="8"/>
        <v>Nível</v>
      </c>
      <c r="E24" s="193">
        <f t="shared" ca="1" si="9"/>
        <v>0</v>
      </c>
      <c r="F24" s="194">
        <f t="shared" ca="1" si="10"/>
        <v>0</v>
      </c>
      <c r="G24" s="194" t="str">
        <f t="shared" ca="1" si="11"/>
        <v>4.0</v>
      </c>
      <c r="H24" s="222" t="str">
        <f t="shared" ca="1" si="11"/>
        <v>MOBILIZAÇÃO E DESMOBILIZAÇÃO</v>
      </c>
      <c r="I24" s="48" t="str">
        <f t="shared" ca="1" si="12"/>
        <v/>
      </c>
      <c r="J24" s="183" t="str">
        <f t="shared" ca="1" si="13"/>
        <v/>
      </c>
      <c r="K24" s="83"/>
      <c r="L24" s="183">
        <f ca="1">IF(L$13="",0,CHOOSE(Detalhamento.OpçãoServiços,OFFSET(Import.PLQ,$A24-1,L$15-1,1,1),IF($E24&lt;&gt;1,IF(ISNUMBER(INDEX(Import.PLE,Detalhamento!$E24,Detalhamento!L$15)),IF(INDEX(Import.PLE,Detalhamento!$E24,Detalhamento!L$15)&lt;=mediçao,OFFSET(Import.PLQ,$A24-1,L$15-1,1,1),0),0),PLE!$AA$28*OFFSET(Import.PLQ,$A24-1,L$15-1,1,1)),IF($E24&lt;&gt;1,IF(ISNUMBER(INDEX(Import.PLE,Detalhamento!$E24,Detalhamento!L$15)),IF(INDEX(Import.PLE,Detalhamento!$E24,Detalhamento!L$15)&lt;=mediçao,0,OFFSET(Import.PLQ,$A24-1,L$15-1,1,1)),OFFSET(Import.PLQ,$A24-1,L$15-1,1,1)),(1-PLE!$AA$28)*OFFSET(Import.PLQ,$A24-1,L$15-1,1,1))))</f>
        <v>0</v>
      </c>
      <c r="M24" s="183">
        <f ca="1">IF(M$13="",0,CHOOSE(Detalhamento.OpçãoServiços,OFFSET(Import.PLQ,$A24-1,M$15-1,1,1),IF($E24&lt;&gt;1,IF(ISNUMBER(INDEX(Import.PLE,Detalhamento!$E24,Detalhamento!M$15)),IF(INDEX(Import.PLE,Detalhamento!$E24,Detalhamento!M$15)&lt;=mediçao,OFFSET(Import.PLQ,$A24-1,M$15-1,1,1),0),0),PLE!$AA$28*OFFSET(Import.PLQ,$A24-1,M$15-1,1,1)),IF($E24&lt;&gt;1,IF(ISNUMBER(INDEX(Import.PLE,Detalhamento!$E24,Detalhamento!M$15)),IF(INDEX(Import.PLE,Detalhamento!$E24,Detalhamento!M$15)&lt;=mediçao,0,OFFSET(Import.PLQ,$A24-1,M$15-1,1,1)),OFFSET(Import.PLQ,$A24-1,M$15-1,1,1)),(1-PLE!$AA$28)*OFFSET(Import.PLQ,$A24-1,M$15-1,1,1))))</f>
        <v>0</v>
      </c>
      <c r="N24" s="183">
        <f ca="1">IF(N$13="",0,CHOOSE(Detalhamento.OpçãoServiços,OFFSET(Import.PLQ,$A24-1,N$15-1,1,1),IF($E24&lt;&gt;1,IF(ISNUMBER(INDEX(Import.PLE,Detalhamento!$E24,Detalhamento!N$15)),IF(INDEX(Import.PLE,Detalhamento!$E24,Detalhamento!N$15)&lt;=mediçao,OFFSET(Import.PLQ,$A24-1,N$15-1,1,1),0),0),PLE!$AA$28*OFFSET(Import.PLQ,$A24-1,N$15-1,1,1)),IF($E24&lt;&gt;1,IF(ISNUMBER(INDEX(Import.PLE,Detalhamento!$E24,Detalhamento!N$15)),IF(INDEX(Import.PLE,Detalhamento!$E24,Detalhamento!N$15)&lt;=mediçao,0,OFFSET(Import.PLQ,$A24-1,N$15-1,1,1)),OFFSET(Import.PLQ,$A24-1,N$15-1,1,1)),(1-PLE!$AA$28)*OFFSET(Import.PLQ,$A24-1,N$15-1,1,1))))</f>
        <v>0</v>
      </c>
      <c r="O24" s="183">
        <f ca="1">IF(O$13="",0,CHOOSE(Detalhamento.OpçãoServiços,OFFSET(Import.PLQ,$A24-1,O$15-1,1,1),IF($E24&lt;&gt;1,IF(ISNUMBER(INDEX(Import.PLE,Detalhamento!$E24,Detalhamento!O$15)),IF(INDEX(Import.PLE,Detalhamento!$E24,Detalhamento!O$15)&lt;=mediçao,OFFSET(Import.PLQ,$A24-1,O$15-1,1,1),0),0),PLE!$AA$28*OFFSET(Import.PLQ,$A24-1,O$15-1,1,1)),IF($E24&lt;&gt;1,IF(ISNUMBER(INDEX(Import.PLE,Detalhamento!$E24,Detalhamento!O$15)),IF(INDEX(Import.PLE,Detalhamento!$E24,Detalhamento!O$15)&lt;=mediçao,0,OFFSET(Import.PLQ,$A24-1,O$15-1,1,1)),OFFSET(Import.PLQ,$A24-1,O$15-1,1,1)),(1-PLE!$AA$28)*OFFSET(Import.PLQ,$A24-1,O$15-1,1,1))))</f>
        <v>0</v>
      </c>
      <c r="P24" s="183">
        <f ca="1">IF(P$13="",0,CHOOSE(Detalhamento.OpçãoServiços,OFFSET(Import.PLQ,$A24-1,P$15-1,1,1),IF($E24&lt;&gt;1,IF(ISNUMBER(INDEX(Import.PLE,Detalhamento!$E24,Detalhamento!P$15)),IF(INDEX(Import.PLE,Detalhamento!$E24,Detalhamento!P$15)&lt;=mediçao,OFFSET(Import.PLQ,$A24-1,P$15-1,1,1),0),0),PLE!$AA$28*OFFSET(Import.PLQ,$A24-1,P$15-1,1,1)),IF($E24&lt;&gt;1,IF(ISNUMBER(INDEX(Import.PLE,Detalhamento!$E24,Detalhamento!P$15)),IF(INDEX(Import.PLE,Detalhamento!$E24,Detalhamento!P$15)&lt;=mediçao,0,OFFSET(Import.PLQ,$A24-1,P$15-1,1,1)),OFFSET(Import.PLQ,$A24-1,P$15-1,1,1)),(1-PLE!$AA$28)*OFFSET(Import.PLQ,$A24-1,P$15-1,1,1))))</f>
        <v>0</v>
      </c>
      <c r="Q24" s="183">
        <f ca="1">IF(Q$13="",0,CHOOSE(Detalhamento.OpçãoServiços,OFFSET(Import.PLQ,$A24-1,Q$15-1,1,1),IF($E24&lt;&gt;1,IF(ISNUMBER(INDEX(Import.PLE,Detalhamento!$E24,Detalhamento!Q$15)),IF(INDEX(Import.PLE,Detalhamento!$E24,Detalhamento!Q$15)&lt;=mediçao,OFFSET(Import.PLQ,$A24-1,Q$15-1,1,1),0),0),PLE!$AA$28*OFFSET(Import.PLQ,$A24-1,Q$15-1,1,1)),IF($E24&lt;&gt;1,IF(ISNUMBER(INDEX(Import.PLE,Detalhamento!$E24,Detalhamento!Q$15)),IF(INDEX(Import.PLE,Detalhamento!$E24,Detalhamento!Q$15)&lt;=mediçao,0,OFFSET(Import.PLQ,$A24-1,Q$15-1,1,1)),OFFSET(Import.PLQ,$A24-1,Q$15-1,1,1)),(1-PLE!$AA$28)*OFFSET(Import.PLQ,$A24-1,Q$15-1,1,1))))</f>
        <v>0</v>
      </c>
      <c r="R24" s="183">
        <f ca="1">IF(R$13="",0,CHOOSE(Detalhamento.OpçãoServiços,OFFSET(Import.PLQ,$A24-1,R$15-1,1,1),IF($E24&lt;&gt;1,IF(ISNUMBER(INDEX(Import.PLE,Detalhamento!$E24,Detalhamento!R$15)),IF(INDEX(Import.PLE,Detalhamento!$E24,Detalhamento!R$15)&lt;=mediçao,OFFSET(Import.PLQ,$A24-1,R$15-1,1,1),0),0),PLE!$AA$28*OFFSET(Import.PLQ,$A24-1,R$15-1,1,1)),IF($E24&lt;&gt;1,IF(ISNUMBER(INDEX(Import.PLE,Detalhamento!$E24,Detalhamento!R$15)),IF(INDEX(Import.PLE,Detalhamento!$E24,Detalhamento!R$15)&lt;=mediçao,0,OFFSET(Import.PLQ,$A24-1,R$15-1,1,1)),OFFSET(Import.PLQ,$A24-1,R$15-1,1,1)),(1-PLE!$AA$28)*OFFSET(Import.PLQ,$A24-1,R$15-1,1,1))))</f>
        <v>0</v>
      </c>
      <c r="S24" s="183">
        <f ca="1">IF(S$13="",0,CHOOSE(Detalhamento.OpçãoServiços,OFFSET(Import.PLQ,$A24-1,S$15-1,1,1),IF($E24&lt;&gt;1,IF(ISNUMBER(INDEX(Import.PLE,Detalhamento!$E24,Detalhamento!S$15)),IF(INDEX(Import.PLE,Detalhamento!$E24,Detalhamento!S$15)&lt;=mediçao,OFFSET(Import.PLQ,$A24-1,S$15-1,1,1),0),0),PLE!$AA$28*OFFSET(Import.PLQ,$A24-1,S$15-1,1,1)),IF($E24&lt;&gt;1,IF(ISNUMBER(INDEX(Import.PLE,Detalhamento!$E24,Detalhamento!S$15)),IF(INDEX(Import.PLE,Detalhamento!$E24,Detalhamento!S$15)&lt;=mediçao,0,OFFSET(Import.PLQ,$A24-1,S$15-1,1,1)),OFFSET(Import.PLQ,$A24-1,S$15-1,1,1)),(1-PLE!$AA$28)*OFFSET(Import.PLQ,$A24-1,S$15-1,1,1))))</f>
        <v>0</v>
      </c>
      <c r="T24" s="183">
        <f ca="1">IF(T$13="",0,CHOOSE(Detalhamento.OpçãoServiços,OFFSET(Import.PLQ,$A24-1,T$15-1,1,1),IF($E24&lt;&gt;1,IF(ISNUMBER(INDEX(Import.PLE,Detalhamento!$E24,Detalhamento!T$15)),IF(INDEX(Import.PLE,Detalhamento!$E24,Detalhamento!T$15)&lt;=mediçao,OFFSET(Import.PLQ,$A24-1,T$15-1,1,1),0),0),PLE!$AA$28*OFFSET(Import.PLQ,$A24-1,T$15-1,1,1)),IF($E24&lt;&gt;1,IF(ISNUMBER(INDEX(Import.PLE,Detalhamento!$E24,Detalhamento!T$15)),IF(INDEX(Import.PLE,Detalhamento!$E24,Detalhamento!T$15)&lt;=mediçao,0,OFFSET(Import.PLQ,$A24-1,T$15-1,1,1)),OFFSET(Import.PLQ,$A24-1,T$15-1,1,1)),(1-PLE!$AA$28)*OFFSET(Import.PLQ,$A24-1,T$15-1,1,1))))</f>
        <v>0</v>
      </c>
      <c r="U24" s="183">
        <f ca="1">IF(U$13="",0,CHOOSE(Detalhamento.OpçãoServiços,OFFSET(Import.PLQ,$A24-1,U$15-1,1,1),IF($E24&lt;&gt;1,IF(ISNUMBER(INDEX(Import.PLE,Detalhamento!$E24,Detalhamento!U$15)),IF(INDEX(Import.PLE,Detalhamento!$E24,Detalhamento!U$15)&lt;=mediçao,OFFSET(Import.PLQ,$A24-1,U$15-1,1,1),0),0),PLE!$AA$28*OFFSET(Import.PLQ,$A24-1,U$15-1,1,1)),IF($E24&lt;&gt;1,IF(ISNUMBER(INDEX(Import.PLE,Detalhamento!$E24,Detalhamento!U$15)),IF(INDEX(Import.PLE,Detalhamento!$E24,Detalhamento!U$15)&lt;=mediçao,0,OFFSET(Import.PLQ,$A24-1,U$15-1,1,1)),OFFSET(Import.PLQ,$A24-1,U$15-1,1,1)),(1-PLE!$AA$28)*OFFSET(Import.PLQ,$A24-1,U$15-1,1,1))))</f>
        <v>0</v>
      </c>
      <c r="V24" s="183">
        <f ca="1">IF(V$13="",0,CHOOSE(Detalhamento.OpçãoServiços,OFFSET(Import.PLQ,$A24-1,V$15-1,1,1),IF($E24&lt;&gt;1,IF(ISNUMBER(INDEX(Import.PLE,Detalhamento!$E24,Detalhamento!V$15)),IF(INDEX(Import.PLE,Detalhamento!$E24,Detalhamento!V$15)&lt;=mediçao,OFFSET(Import.PLQ,$A24-1,V$15-1,1,1),0),0),PLE!$AA$28*OFFSET(Import.PLQ,$A24-1,V$15-1,1,1)),IF($E24&lt;&gt;1,IF(ISNUMBER(INDEX(Import.PLE,Detalhamento!$E24,Detalhamento!V$15)),IF(INDEX(Import.PLE,Detalhamento!$E24,Detalhamento!V$15)&lt;=mediçao,0,OFFSET(Import.PLQ,$A24-1,V$15-1,1,1)),OFFSET(Import.PLQ,$A24-1,V$15-1,1,1)),(1-PLE!$AA$28)*OFFSET(Import.PLQ,$A24-1,V$15-1,1,1))))</f>
        <v>0</v>
      </c>
      <c r="W24" s="183">
        <f ca="1">IF(W$13="",0,CHOOSE(Detalhamento.OpçãoServiços,OFFSET(Import.PLQ,$A24-1,W$15-1,1,1),IF($E24&lt;&gt;1,IF(ISNUMBER(INDEX(Import.PLE,Detalhamento!$E24,Detalhamento!W$15)),IF(INDEX(Import.PLE,Detalhamento!$E24,Detalhamento!W$15)&lt;=mediçao,OFFSET(Import.PLQ,$A24-1,W$15-1,1,1),0),0),PLE!$AA$28*OFFSET(Import.PLQ,$A24-1,W$15-1,1,1)),IF($E24&lt;&gt;1,IF(ISNUMBER(INDEX(Import.PLE,Detalhamento!$E24,Detalhamento!W$15)),IF(INDEX(Import.PLE,Detalhamento!$E24,Detalhamento!W$15)&lt;=mediçao,0,OFFSET(Import.PLQ,$A24-1,W$15-1,1,1)),OFFSET(Import.PLQ,$A24-1,W$15-1,1,1)),(1-PLE!$AA$28)*OFFSET(Import.PLQ,$A24-1,W$15-1,1,1))))</f>
        <v>0</v>
      </c>
      <c r="X24" s="183">
        <f ca="1">IF(X$13="",0,CHOOSE(Detalhamento.OpçãoServiços,OFFSET(Import.PLQ,$A24-1,X$15-1,1,1),IF($E24&lt;&gt;1,IF(ISNUMBER(INDEX(Import.PLE,Detalhamento!$E24,Detalhamento!X$15)),IF(INDEX(Import.PLE,Detalhamento!$E24,Detalhamento!X$15)&lt;=mediçao,OFFSET(Import.PLQ,$A24-1,X$15-1,1,1),0),0),PLE!$AA$28*OFFSET(Import.PLQ,$A24-1,X$15-1,1,1)),IF($E24&lt;&gt;1,IF(ISNUMBER(INDEX(Import.PLE,Detalhamento!$E24,Detalhamento!X$15)),IF(INDEX(Import.PLE,Detalhamento!$E24,Detalhamento!X$15)&lt;=mediçao,0,OFFSET(Import.PLQ,$A24-1,X$15-1,1,1)),OFFSET(Import.PLQ,$A24-1,X$15-1,1,1)),(1-PLE!$AA$28)*OFFSET(Import.PLQ,$A24-1,X$15-1,1,1))))</f>
        <v>0</v>
      </c>
      <c r="Y24" s="183">
        <f ca="1">IF(Y$13="",0,CHOOSE(Detalhamento.OpçãoServiços,OFFSET(Import.PLQ,$A24-1,Y$15-1,1,1),IF($E24&lt;&gt;1,IF(ISNUMBER(INDEX(Import.PLE,Detalhamento!$E24,Detalhamento!Y$15)),IF(INDEX(Import.PLE,Detalhamento!$E24,Detalhamento!Y$15)&lt;=mediçao,OFFSET(Import.PLQ,$A24-1,Y$15-1,1,1),0),0),PLE!$AA$28*OFFSET(Import.PLQ,$A24-1,Y$15-1,1,1)),IF($E24&lt;&gt;1,IF(ISNUMBER(INDEX(Import.PLE,Detalhamento!$E24,Detalhamento!Y$15)),IF(INDEX(Import.PLE,Detalhamento!$E24,Detalhamento!Y$15)&lt;=mediçao,0,OFFSET(Import.PLQ,$A24-1,Y$15-1,1,1)),OFFSET(Import.PLQ,$A24-1,Y$15-1,1,1)),(1-PLE!$AA$28)*OFFSET(Import.PLQ,$A24-1,Y$15-1,1,1))))</f>
        <v>0</v>
      </c>
      <c r="Z24" s="183">
        <f ca="1">IF(Z$13="",0,CHOOSE(Detalhamento.OpçãoServiços,OFFSET(Import.PLQ,$A24-1,Z$15-1,1,1),IF($E24&lt;&gt;1,IF(ISNUMBER(INDEX(Import.PLE,Detalhamento!$E24,Detalhamento!Z$15)),IF(INDEX(Import.PLE,Detalhamento!$E24,Detalhamento!Z$15)&lt;=mediçao,OFFSET(Import.PLQ,$A24-1,Z$15-1,1,1),0),0),PLE!$AA$28*OFFSET(Import.PLQ,$A24-1,Z$15-1,1,1)),IF($E24&lt;&gt;1,IF(ISNUMBER(INDEX(Import.PLE,Detalhamento!$E24,Detalhamento!Z$15)),IF(INDEX(Import.PLE,Detalhamento!$E24,Detalhamento!Z$15)&lt;=mediçao,0,OFFSET(Import.PLQ,$A24-1,Z$15-1,1,1)),OFFSET(Import.PLQ,$A24-1,Z$15-1,1,1)),(1-PLE!$AA$28)*OFFSET(Import.PLQ,$A24-1,Z$15-1,1,1))))</f>
        <v>0</v>
      </c>
      <c r="AA24" s="183">
        <f ca="1">IF(AA$13="",0,CHOOSE(Detalhamento.OpçãoServiços,OFFSET(Import.PLQ,$A24-1,AA$15-1,1,1),IF($E24&lt;&gt;1,IF(ISNUMBER(INDEX(Import.PLE,Detalhamento!$E24,Detalhamento!AA$15)),IF(INDEX(Import.PLE,Detalhamento!$E24,Detalhamento!AA$15)&lt;=mediçao,OFFSET(Import.PLQ,$A24-1,AA$15-1,1,1),0),0),PLE!$AA$28*OFFSET(Import.PLQ,$A24-1,AA$15-1,1,1)),IF($E24&lt;&gt;1,IF(ISNUMBER(INDEX(Import.PLE,Detalhamento!$E24,Detalhamento!AA$15)),IF(INDEX(Import.PLE,Detalhamento!$E24,Detalhamento!AA$15)&lt;=mediçao,0,OFFSET(Import.PLQ,$A24-1,AA$15-1,1,1)),OFFSET(Import.PLQ,$A24-1,AA$15-1,1,1)),(1-PLE!$AA$28)*OFFSET(Import.PLQ,$A24-1,AA$15-1,1,1))))</f>
        <v>0</v>
      </c>
      <c r="AB24" s="183">
        <f ca="1">IF(AB$13="",0,CHOOSE(Detalhamento.OpçãoServiços,OFFSET(Import.PLQ,$A24-1,AB$15-1,1,1),IF($E24&lt;&gt;1,IF(ISNUMBER(INDEX(Import.PLE,Detalhamento!$E24,Detalhamento!AB$15)),IF(INDEX(Import.PLE,Detalhamento!$E24,Detalhamento!AB$15)&lt;=mediçao,OFFSET(Import.PLQ,$A24-1,AB$15-1,1,1),0),0),PLE!$AA$28*OFFSET(Import.PLQ,$A24-1,AB$15-1,1,1)),IF($E24&lt;&gt;1,IF(ISNUMBER(INDEX(Import.PLE,Detalhamento!$E24,Detalhamento!AB$15)),IF(INDEX(Import.PLE,Detalhamento!$E24,Detalhamento!AB$15)&lt;=mediçao,0,OFFSET(Import.PLQ,$A24-1,AB$15-1,1,1)),OFFSET(Import.PLQ,$A24-1,AB$15-1,1,1)),(1-PLE!$AA$28)*OFFSET(Import.PLQ,$A24-1,AB$15-1,1,1))))</f>
        <v>0</v>
      </c>
      <c r="AC24" s="183">
        <f ca="1">IF(AC$13="",0,CHOOSE(Detalhamento.OpçãoServiços,OFFSET(Import.PLQ,$A24-1,AC$15-1,1,1),IF($E24&lt;&gt;1,IF(ISNUMBER(INDEX(Import.PLE,Detalhamento!$E24,Detalhamento!AC$15)),IF(INDEX(Import.PLE,Detalhamento!$E24,Detalhamento!AC$15)&lt;=mediçao,OFFSET(Import.PLQ,$A24-1,AC$15-1,1,1),0),0),PLE!$AA$28*OFFSET(Import.PLQ,$A24-1,AC$15-1,1,1)),IF($E24&lt;&gt;1,IF(ISNUMBER(INDEX(Import.PLE,Detalhamento!$E24,Detalhamento!AC$15)),IF(INDEX(Import.PLE,Detalhamento!$E24,Detalhamento!AC$15)&lt;=mediçao,0,OFFSET(Import.PLQ,$A24-1,AC$15-1,1,1)),OFFSET(Import.PLQ,$A24-1,AC$15-1,1,1)),(1-PLE!$AA$28)*OFFSET(Import.PLQ,$A24-1,AC$15-1,1,1))))</f>
        <v>0</v>
      </c>
      <c r="AD24" s="183">
        <f ca="1">IF(AD$13="",0,CHOOSE(Detalhamento.OpçãoServiços,OFFSET(Import.PLQ,$A24-1,AD$15-1,1,1),IF($E24&lt;&gt;1,IF(ISNUMBER(INDEX(Import.PLE,Detalhamento!$E24,Detalhamento!AD$15)),IF(INDEX(Import.PLE,Detalhamento!$E24,Detalhamento!AD$15)&lt;=mediçao,OFFSET(Import.PLQ,$A24-1,AD$15-1,1,1),0),0),PLE!$AA$28*OFFSET(Import.PLQ,$A24-1,AD$15-1,1,1)),IF($E24&lt;&gt;1,IF(ISNUMBER(INDEX(Import.PLE,Detalhamento!$E24,Detalhamento!AD$15)),IF(INDEX(Import.PLE,Detalhamento!$E24,Detalhamento!AD$15)&lt;=mediçao,0,OFFSET(Import.PLQ,$A24-1,AD$15-1,1,1)),OFFSET(Import.PLQ,$A24-1,AD$15-1,1,1)),(1-PLE!$AA$28)*OFFSET(Import.PLQ,$A24-1,AD$15-1,1,1))))</f>
        <v>0</v>
      </c>
      <c r="AE24" s="183">
        <f ca="1">IF(AE$13="",0,CHOOSE(Detalhamento.OpçãoServiços,OFFSET(Import.PLQ,$A24-1,AE$15-1,1,1),IF($E24&lt;&gt;1,IF(ISNUMBER(INDEX(Import.PLE,Detalhamento!$E24,Detalhamento!AE$15)),IF(INDEX(Import.PLE,Detalhamento!$E24,Detalhamento!AE$15)&lt;=mediçao,OFFSET(Import.PLQ,$A24-1,AE$15-1,1,1),0),0),PLE!$AA$28*OFFSET(Import.PLQ,$A24-1,AE$15-1,1,1)),IF($E24&lt;&gt;1,IF(ISNUMBER(INDEX(Import.PLE,Detalhamento!$E24,Detalhamento!AE$15)),IF(INDEX(Import.PLE,Detalhamento!$E24,Detalhamento!AE$15)&lt;=mediçao,0,OFFSET(Import.PLQ,$A24-1,AE$15-1,1,1)),OFFSET(Import.PLQ,$A24-1,AE$15-1,1,1)),(1-PLE!$AA$28)*OFFSET(Import.PLQ,$A24-1,AE$15-1,1,1))))</f>
        <v>0</v>
      </c>
      <c r="AF24" s="183">
        <f ca="1">IF(AF$13="",0,CHOOSE(Detalhamento.OpçãoServiços,OFFSET(Import.PLQ,$A24-1,AF$15-1,1,1),IF($E24&lt;&gt;1,IF(ISNUMBER(INDEX(Import.PLE,Detalhamento!$E24,Detalhamento!AF$15)),IF(INDEX(Import.PLE,Detalhamento!$E24,Detalhamento!AF$15)&lt;=mediçao,OFFSET(Import.PLQ,$A24-1,AF$15-1,1,1),0),0),PLE!$AA$28*OFFSET(Import.PLQ,$A24-1,AF$15-1,1,1)),IF($E24&lt;&gt;1,IF(ISNUMBER(INDEX(Import.PLE,Detalhamento!$E24,Detalhamento!AF$15)),IF(INDEX(Import.PLE,Detalhamento!$E24,Detalhamento!AF$15)&lt;=mediçao,0,OFFSET(Import.PLQ,$A24-1,AF$15-1,1,1)),OFFSET(Import.PLQ,$A24-1,AF$15-1,1,1)),(1-PLE!$AA$28)*OFFSET(Import.PLQ,$A24-1,AF$15-1,1,1))))</f>
        <v>0</v>
      </c>
      <c r="AG24" s="183">
        <f ca="1">IF(AG$13="",0,CHOOSE(Detalhamento.OpçãoServiços,OFFSET(Import.PLQ,$A24-1,AG$15-1,1,1),IF($E24&lt;&gt;1,IF(ISNUMBER(INDEX(Import.PLE,Detalhamento!$E24,Detalhamento!AG$15)),IF(INDEX(Import.PLE,Detalhamento!$E24,Detalhamento!AG$15)&lt;=mediçao,OFFSET(Import.PLQ,$A24-1,AG$15-1,1,1),0),0),PLE!$AA$28*OFFSET(Import.PLQ,$A24-1,AG$15-1,1,1)),IF($E24&lt;&gt;1,IF(ISNUMBER(INDEX(Import.PLE,Detalhamento!$E24,Detalhamento!AG$15)),IF(INDEX(Import.PLE,Detalhamento!$E24,Detalhamento!AG$15)&lt;=mediçao,0,OFFSET(Import.PLQ,$A24-1,AG$15-1,1,1)),OFFSET(Import.PLQ,$A24-1,AG$15-1,1,1)),(1-PLE!$AA$28)*OFFSET(Import.PLQ,$A24-1,AG$15-1,1,1))))</f>
        <v>0</v>
      </c>
      <c r="AH24" s="183">
        <f ca="1">IF(AH$13="",0,CHOOSE(Detalhamento.OpçãoServiços,OFFSET(Import.PLQ,$A24-1,AH$15-1,1,1),IF($E24&lt;&gt;1,IF(ISNUMBER(INDEX(Import.PLE,Detalhamento!$E24,Detalhamento!AH$15)),IF(INDEX(Import.PLE,Detalhamento!$E24,Detalhamento!AH$15)&lt;=mediçao,OFFSET(Import.PLQ,$A24-1,AH$15-1,1,1),0),0),PLE!$AA$28*OFFSET(Import.PLQ,$A24-1,AH$15-1,1,1)),IF($E24&lt;&gt;1,IF(ISNUMBER(INDEX(Import.PLE,Detalhamento!$E24,Detalhamento!AH$15)),IF(INDEX(Import.PLE,Detalhamento!$E24,Detalhamento!AH$15)&lt;=mediçao,0,OFFSET(Import.PLQ,$A24-1,AH$15-1,1,1)),OFFSET(Import.PLQ,$A24-1,AH$15-1,1,1)),(1-PLE!$AA$28)*OFFSET(Import.PLQ,$A24-1,AH$15-1,1,1))))</f>
        <v>0</v>
      </c>
      <c r="AI24" s="183">
        <f ca="1">IF(AI$13="",0,CHOOSE(Detalhamento.OpçãoServiços,OFFSET(Import.PLQ,$A24-1,AI$15-1,1,1),IF($E24&lt;&gt;1,IF(ISNUMBER(INDEX(Import.PLE,Detalhamento!$E24,Detalhamento!AI$15)),IF(INDEX(Import.PLE,Detalhamento!$E24,Detalhamento!AI$15)&lt;=mediçao,OFFSET(Import.PLQ,$A24-1,AI$15-1,1,1),0),0),PLE!$AA$28*OFFSET(Import.PLQ,$A24-1,AI$15-1,1,1)),IF($E24&lt;&gt;1,IF(ISNUMBER(INDEX(Import.PLE,Detalhamento!$E24,Detalhamento!AI$15)),IF(INDEX(Import.PLE,Detalhamento!$E24,Detalhamento!AI$15)&lt;=mediçao,0,OFFSET(Import.PLQ,$A24-1,AI$15-1,1,1)),OFFSET(Import.PLQ,$A24-1,AI$15-1,1,1)),(1-PLE!$AA$28)*OFFSET(Import.PLQ,$A24-1,AI$15-1,1,1))))</f>
        <v>0</v>
      </c>
      <c r="AJ24" s="183">
        <f ca="1">IF(AJ$13="",0,CHOOSE(Detalhamento.OpçãoServiços,OFFSET(Import.PLQ,$A24-1,AJ$15-1,1,1),IF($E24&lt;&gt;1,IF(ISNUMBER(INDEX(Import.PLE,Detalhamento!$E24,Detalhamento!AJ$15)),IF(INDEX(Import.PLE,Detalhamento!$E24,Detalhamento!AJ$15)&lt;=mediçao,OFFSET(Import.PLQ,$A24-1,AJ$15-1,1,1),0),0),PLE!$AA$28*OFFSET(Import.PLQ,$A24-1,AJ$15-1,1,1)),IF($E24&lt;&gt;1,IF(ISNUMBER(INDEX(Import.PLE,Detalhamento!$E24,Detalhamento!AJ$15)),IF(INDEX(Import.PLE,Detalhamento!$E24,Detalhamento!AJ$15)&lt;=mediçao,0,OFFSET(Import.PLQ,$A24-1,AJ$15-1,1,1)),OFFSET(Import.PLQ,$A24-1,AJ$15-1,1,1)),(1-PLE!$AA$28)*OFFSET(Import.PLQ,$A24-1,AJ$15-1,1,1))))</f>
        <v>0</v>
      </c>
      <c r="AK24" s="183">
        <f ca="1">IF(AK$13="",0,CHOOSE(Detalhamento.OpçãoServiços,OFFSET(Import.PLQ,$A24-1,AK$15-1,1,1),IF($E24&lt;&gt;1,IF(ISNUMBER(INDEX(Import.PLE,Detalhamento!$E24,Detalhamento!AK$15)),IF(INDEX(Import.PLE,Detalhamento!$E24,Detalhamento!AK$15)&lt;=mediçao,OFFSET(Import.PLQ,$A24-1,AK$15-1,1,1),0),0),PLE!$AA$28*OFFSET(Import.PLQ,$A24-1,AK$15-1,1,1)),IF($E24&lt;&gt;1,IF(ISNUMBER(INDEX(Import.PLE,Detalhamento!$E24,Detalhamento!AK$15)),IF(INDEX(Import.PLE,Detalhamento!$E24,Detalhamento!AK$15)&lt;=mediçao,0,OFFSET(Import.PLQ,$A24-1,AK$15-1,1,1)),OFFSET(Import.PLQ,$A24-1,AK$15-1,1,1)),(1-PLE!$AA$28)*OFFSET(Import.PLQ,$A24-1,AK$15-1,1,1))))</f>
        <v>0</v>
      </c>
      <c r="AL24" s="183">
        <f ca="1">IF(AL$13="",0,CHOOSE(Detalhamento.OpçãoServiços,OFFSET(Import.PLQ,$A24-1,AL$15-1,1,1),IF($E24&lt;&gt;1,IF(ISNUMBER(INDEX(Import.PLE,Detalhamento!$E24,Detalhamento!AL$15)),IF(INDEX(Import.PLE,Detalhamento!$E24,Detalhamento!AL$15)&lt;=mediçao,OFFSET(Import.PLQ,$A24-1,AL$15-1,1,1),0),0),PLE!$AA$28*OFFSET(Import.PLQ,$A24-1,AL$15-1,1,1)),IF($E24&lt;&gt;1,IF(ISNUMBER(INDEX(Import.PLE,Detalhamento!$E24,Detalhamento!AL$15)),IF(INDEX(Import.PLE,Detalhamento!$E24,Detalhamento!AL$15)&lt;=mediçao,0,OFFSET(Import.PLQ,$A24-1,AL$15-1,1,1)),OFFSET(Import.PLQ,$A24-1,AL$15-1,1,1)),(1-PLE!$AA$28)*OFFSET(Import.PLQ,$A24-1,AL$15-1,1,1))))</f>
        <v>0</v>
      </c>
      <c r="AM24" s="183">
        <f ca="1">IF(AM$13="",0,CHOOSE(Detalhamento.OpçãoServiços,OFFSET(Import.PLQ,$A24-1,AM$15-1,1,1),IF($E24&lt;&gt;1,IF(ISNUMBER(INDEX(Import.PLE,Detalhamento!$E24,Detalhamento!AM$15)),IF(INDEX(Import.PLE,Detalhamento!$E24,Detalhamento!AM$15)&lt;=mediçao,OFFSET(Import.PLQ,$A24-1,AM$15-1,1,1),0),0),PLE!$AA$28*OFFSET(Import.PLQ,$A24-1,AM$15-1,1,1)),IF($E24&lt;&gt;1,IF(ISNUMBER(INDEX(Import.PLE,Detalhamento!$E24,Detalhamento!AM$15)),IF(INDEX(Import.PLE,Detalhamento!$E24,Detalhamento!AM$15)&lt;=mediçao,0,OFFSET(Import.PLQ,$A24-1,AM$15-1,1,1)),OFFSET(Import.PLQ,$A24-1,AM$15-1,1,1)),(1-PLE!$AA$28)*OFFSET(Import.PLQ,$A24-1,AM$15-1,1,1))))</f>
        <v>0</v>
      </c>
      <c r="AN24" s="183">
        <f ca="1">IF(AN$13="",0,CHOOSE(Detalhamento.OpçãoServiços,OFFSET(Import.PLQ,$A24-1,AN$15-1,1,1),IF($E24&lt;&gt;1,IF(ISNUMBER(INDEX(Import.PLE,Detalhamento!$E24,Detalhamento!AN$15)),IF(INDEX(Import.PLE,Detalhamento!$E24,Detalhamento!AN$15)&lt;=mediçao,OFFSET(Import.PLQ,$A24-1,AN$15-1,1,1),0),0),PLE!$AA$28*OFFSET(Import.PLQ,$A24-1,AN$15-1,1,1)),IF($E24&lt;&gt;1,IF(ISNUMBER(INDEX(Import.PLE,Detalhamento!$E24,Detalhamento!AN$15)),IF(INDEX(Import.PLE,Detalhamento!$E24,Detalhamento!AN$15)&lt;=mediçao,0,OFFSET(Import.PLQ,$A24-1,AN$15-1,1,1)),OFFSET(Import.PLQ,$A24-1,AN$15-1,1,1)),(1-PLE!$AA$28)*OFFSET(Import.PLQ,$A24-1,AN$15-1,1,1))))</f>
        <v>0</v>
      </c>
      <c r="AO24" s="183">
        <f ca="1">IF(AO$13="",0,CHOOSE(Detalhamento.OpçãoServiços,OFFSET(Import.PLQ,$A24-1,AO$15-1,1,1),IF($E24&lt;&gt;1,IF(ISNUMBER(INDEX(Import.PLE,Detalhamento!$E24,Detalhamento!AO$15)),IF(INDEX(Import.PLE,Detalhamento!$E24,Detalhamento!AO$15)&lt;=mediçao,OFFSET(Import.PLQ,$A24-1,AO$15-1,1,1),0),0),PLE!$AA$28*OFFSET(Import.PLQ,$A24-1,AO$15-1,1,1)),IF($E24&lt;&gt;1,IF(ISNUMBER(INDEX(Import.PLE,Detalhamento!$E24,Detalhamento!AO$15)),IF(INDEX(Import.PLE,Detalhamento!$E24,Detalhamento!AO$15)&lt;=mediçao,0,OFFSET(Import.PLQ,$A24-1,AO$15-1,1,1)),OFFSET(Import.PLQ,$A24-1,AO$15-1,1,1)),(1-PLE!$AA$28)*OFFSET(Import.PLQ,$A24-1,AO$15-1,1,1))))</f>
        <v>0</v>
      </c>
      <c r="AP24" s="183">
        <f ca="1">IF(AP$13="",0,CHOOSE(Detalhamento.OpçãoServiços,OFFSET(Import.PLQ,$A24-1,AP$15-1,1,1),IF($E24&lt;&gt;1,IF(ISNUMBER(INDEX(Import.PLE,Detalhamento!$E24,Detalhamento!AP$15)),IF(INDEX(Import.PLE,Detalhamento!$E24,Detalhamento!AP$15)&lt;=mediçao,OFFSET(Import.PLQ,$A24-1,AP$15-1,1,1),0),0),PLE!$AA$28*OFFSET(Import.PLQ,$A24-1,AP$15-1,1,1)),IF($E24&lt;&gt;1,IF(ISNUMBER(INDEX(Import.PLE,Detalhamento!$E24,Detalhamento!AP$15)),IF(INDEX(Import.PLE,Detalhamento!$E24,Detalhamento!AP$15)&lt;=mediçao,0,OFFSET(Import.PLQ,$A24-1,AP$15-1,1,1)),OFFSET(Import.PLQ,$A24-1,AP$15-1,1,1)),(1-PLE!$AA$28)*OFFSET(Import.PLQ,$A24-1,AP$15-1,1,1))))</f>
        <v>0</v>
      </c>
      <c r="AQ24" s="183">
        <f ca="1">IF(AQ$13="",0,CHOOSE(Detalhamento.OpçãoServiços,OFFSET(Import.PLQ,$A24-1,AQ$15-1,1,1),IF($E24&lt;&gt;1,IF(ISNUMBER(INDEX(Import.PLE,Detalhamento!$E24,Detalhamento!AQ$15)),IF(INDEX(Import.PLE,Detalhamento!$E24,Detalhamento!AQ$15)&lt;=mediçao,OFFSET(Import.PLQ,$A24-1,AQ$15-1,1,1),0),0),PLE!$AA$28*OFFSET(Import.PLQ,$A24-1,AQ$15-1,1,1)),IF($E24&lt;&gt;1,IF(ISNUMBER(INDEX(Import.PLE,Detalhamento!$E24,Detalhamento!AQ$15)),IF(INDEX(Import.PLE,Detalhamento!$E24,Detalhamento!AQ$15)&lt;=mediçao,0,OFFSET(Import.PLQ,$A24-1,AQ$15-1,1,1)),OFFSET(Import.PLQ,$A24-1,AQ$15-1,1,1)),(1-PLE!$AA$28)*OFFSET(Import.PLQ,$A24-1,AQ$15-1,1,1))))</f>
        <v>0</v>
      </c>
      <c r="AR24" s="183">
        <f ca="1">IF(AR$13="",0,CHOOSE(Detalhamento.OpçãoServiços,OFFSET(Import.PLQ,$A24-1,AR$15-1,1,1),IF($E24&lt;&gt;1,IF(ISNUMBER(INDEX(Import.PLE,Detalhamento!$E24,Detalhamento!AR$15)),IF(INDEX(Import.PLE,Detalhamento!$E24,Detalhamento!AR$15)&lt;=mediçao,OFFSET(Import.PLQ,$A24-1,AR$15-1,1,1),0),0),PLE!$AA$28*OFFSET(Import.PLQ,$A24-1,AR$15-1,1,1)),IF($E24&lt;&gt;1,IF(ISNUMBER(INDEX(Import.PLE,Detalhamento!$E24,Detalhamento!AR$15)),IF(INDEX(Import.PLE,Detalhamento!$E24,Detalhamento!AR$15)&lt;=mediçao,0,OFFSET(Import.PLQ,$A24-1,AR$15-1,1,1)),OFFSET(Import.PLQ,$A24-1,AR$15-1,1,1)),(1-PLE!$AA$28)*OFFSET(Import.PLQ,$A24-1,AR$15-1,1,1))))</f>
        <v>0</v>
      </c>
      <c r="AS24" s="183">
        <f ca="1">IF(AS$13="",0,CHOOSE(Detalhamento.OpçãoServiços,OFFSET(Import.PLQ,$A24-1,AS$15-1,1,1),IF($E24&lt;&gt;1,IF(ISNUMBER(INDEX(Import.PLE,Detalhamento!$E24,Detalhamento!AS$15)),IF(INDEX(Import.PLE,Detalhamento!$E24,Detalhamento!AS$15)&lt;=mediçao,OFFSET(Import.PLQ,$A24-1,AS$15-1,1,1),0),0),PLE!$AA$28*OFFSET(Import.PLQ,$A24-1,AS$15-1,1,1)),IF($E24&lt;&gt;1,IF(ISNUMBER(INDEX(Import.PLE,Detalhamento!$E24,Detalhamento!AS$15)),IF(INDEX(Import.PLE,Detalhamento!$E24,Detalhamento!AS$15)&lt;=mediçao,0,OFFSET(Import.PLQ,$A24-1,AS$15-1,1,1)),OFFSET(Import.PLQ,$A24-1,AS$15-1,1,1)),(1-PLE!$AA$28)*OFFSET(Import.PLQ,$A24-1,AS$15-1,1,1))))</f>
        <v>0</v>
      </c>
      <c r="AT24" s="183">
        <f ca="1">IF(AT$13="",0,CHOOSE(Detalhamento.OpçãoServiços,OFFSET(Import.PLQ,$A24-1,AT$15-1,1,1),IF($E24&lt;&gt;1,IF(ISNUMBER(INDEX(Import.PLE,Detalhamento!$E24,Detalhamento!AT$15)),IF(INDEX(Import.PLE,Detalhamento!$E24,Detalhamento!AT$15)&lt;=mediçao,OFFSET(Import.PLQ,$A24-1,AT$15-1,1,1),0),0),PLE!$AA$28*OFFSET(Import.PLQ,$A24-1,AT$15-1,1,1)),IF($E24&lt;&gt;1,IF(ISNUMBER(INDEX(Import.PLE,Detalhamento!$E24,Detalhamento!AT$15)),IF(INDEX(Import.PLE,Detalhamento!$E24,Detalhamento!AT$15)&lt;=mediçao,0,OFFSET(Import.PLQ,$A24-1,AT$15-1,1,1)),OFFSET(Import.PLQ,$A24-1,AT$15-1,1,1)),(1-PLE!$AA$28)*OFFSET(Import.PLQ,$A24-1,AT$15-1,1,1))))</f>
        <v>0</v>
      </c>
      <c r="AU24" s="183">
        <f ca="1">IF(AU$13="",0,CHOOSE(Detalhamento.OpçãoServiços,OFFSET(Import.PLQ,$A24-1,AU$15-1,1,1),IF($E24&lt;&gt;1,IF(ISNUMBER(INDEX(Import.PLE,Detalhamento!$E24,Detalhamento!AU$15)),IF(INDEX(Import.PLE,Detalhamento!$E24,Detalhamento!AU$15)&lt;=mediçao,OFFSET(Import.PLQ,$A24-1,AU$15-1,1,1),0),0),PLE!$AA$28*OFFSET(Import.PLQ,$A24-1,AU$15-1,1,1)),IF($E24&lt;&gt;1,IF(ISNUMBER(INDEX(Import.PLE,Detalhamento!$E24,Detalhamento!AU$15)),IF(INDEX(Import.PLE,Detalhamento!$E24,Detalhamento!AU$15)&lt;=mediçao,0,OFFSET(Import.PLQ,$A24-1,AU$15-1,1,1)),OFFSET(Import.PLQ,$A24-1,AU$15-1,1,1)),(1-PLE!$AA$28)*OFFSET(Import.PLQ,$A24-1,AU$15-1,1,1))))</f>
        <v>0</v>
      </c>
      <c r="AV24" s="183">
        <f ca="1">IF(AV$13="",0,CHOOSE(Detalhamento.OpçãoServiços,OFFSET(Import.PLQ,$A24-1,AV$15-1,1,1),IF($E24&lt;&gt;1,IF(ISNUMBER(INDEX(Import.PLE,Detalhamento!$E24,Detalhamento!AV$15)),IF(INDEX(Import.PLE,Detalhamento!$E24,Detalhamento!AV$15)&lt;=mediçao,OFFSET(Import.PLQ,$A24-1,AV$15-1,1,1),0),0),PLE!$AA$28*OFFSET(Import.PLQ,$A24-1,AV$15-1,1,1)),IF($E24&lt;&gt;1,IF(ISNUMBER(INDEX(Import.PLE,Detalhamento!$E24,Detalhamento!AV$15)),IF(INDEX(Import.PLE,Detalhamento!$E24,Detalhamento!AV$15)&lt;=mediçao,0,OFFSET(Import.PLQ,$A24-1,AV$15-1,1,1)),OFFSET(Import.PLQ,$A24-1,AV$15-1,1,1)),(1-PLE!$AA$28)*OFFSET(Import.PLQ,$A24-1,AV$15-1,1,1))))</f>
        <v>0</v>
      </c>
      <c r="AW24" s="183">
        <f ca="1">IF(AW$13="",0,CHOOSE(Detalhamento.OpçãoServiços,OFFSET(Import.PLQ,$A24-1,AW$15-1,1,1),IF($E24&lt;&gt;1,IF(ISNUMBER(INDEX(Import.PLE,Detalhamento!$E24,Detalhamento!AW$15)),IF(INDEX(Import.PLE,Detalhamento!$E24,Detalhamento!AW$15)&lt;=mediçao,OFFSET(Import.PLQ,$A24-1,AW$15-1,1,1),0),0),PLE!$AA$28*OFFSET(Import.PLQ,$A24-1,AW$15-1,1,1)),IF($E24&lt;&gt;1,IF(ISNUMBER(INDEX(Import.PLE,Detalhamento!$E24,Detalhamento!AW$15)),IF(INDEX(Import.PLE,Detalhamento!$E24,Detalhamento!AW$15)&lt;=mediçao,0,OFFSET(Import.PLQ,$A24-1,AW$15-1,1,1)),OFFSET(Import.PLQ,$A24-1,AW$15-1,1,1)),(1-PLE!$AA$28)*OFFSET(Import.PLQ,$A24-1,AW$15-1,1,1))))</f>
        <v>0</v>
      </c>
      <c r="AX24" s="183">
        <f ca="1">IF(AX$13="",0,CHOOSE(Detalhamento.OpçãoServiços,OFFSET(Import.PLQ,$A24-1,AX$15-1,1,1),IF($E24&lt;&gt;1,IF(ISNUMBER(INDEX(Import.PLE,Detalhamento!$E24,Detalhamento!AX$15)),IF(INDEX(Import.PLE,Detalhamento!$E24,Detalhamento!AX$15)&lt;=mediçao,OFFSET(Import.PLQ,$A24-1,AX$15-1,1,1),0),0),PLE!$AA$28*OFFSET(Import.PLQ,$A24-1,AX$15-1,1,1)),IF($E24&lt;&gt;1,IF(ISNUMBER(INDEX(Import.PLE,Detalhamento!$E24,Detalhamento!AX$15)),IF(INDEX(Import.PLE,Detalhamento!$E24,Detalhamento!AX$15)&lt;=mediçao,0,OFFSET(Import.PLQ,$A24-1,AX$15-1,1,1)),OFFSET(Import.PLQ,$A24-1,AX$15-1,1,1)),(1-PLE!$AA$28)*OFFSET(Import.PLQ,$A24-1,AX$15-1,1,1))))</f>
        <v>0</v>
      </c>
      <c r="AY24" s="183">
        <f ca="1">IF(AY$13="",0,CHOOSE(Detalhamento.OpçãoServiços,OFFSET(Import.PLQ,$A24-1,AY$15-1,1,1),IF($E24&lt;&gt;1,IF(ISNUMBER(INDEX(Import.PLE,Detalhamento!$E24,Detalhamento!AY$15)),IF(INDEX(Import.PLE,Detalhamento!$E24,Detalhamento!AY$15)&lt;=mediçao,OFFSET(Import.PLQ,$A24-1,AY$15-1,1,1),0),0),PLE!$AA$28*OFFSET(Import.PLQ,$A24-1,AY$15-1,1,1)),IF($E24&lt;&gt;1,IF(ISNUMBER(INDEX(Import.PLE,Detalhamento!$E24,Detalhamento!AY$15)),IF(INDEX(Import.PLE,Detalhamento!$E24,Detalhamento!AY$15)&lt;=mediçao,0,OFFSET(Import.PLQ,$A24-1,AY$15-1,1,1)),OFFSET(Import.PLQ,$A24-1,AY$15-1,1,1)),(1-PLE!$AA$28)*OFFSET(Import.PLQ,$A24-1,AY$15-1,1,1))))</f>
        <v>0</v>
      </c>
      <c r="AZ24" s="183">
        <f ca="1">IF(AZ$13="",0,CHOOSE(Detalhamento.OpçãoServiços,OFFSET(Import.PLQ,$A24-1,AZ$15-1,1,1),IF($E24&lt;&gt;1,IF(ISNUMBER(INDEX(Import.PLE,Detalhamento!$E24,Detalhamento!AZ$15)),IF(INDEX(Import.PLE,Detalhamento!$E24,Detalhamento!AZ$15)&lt;=mediçao,OFFSET(Import.PLQ,$A24-1,AZ$15-1,1,1),0),0),PLE!$AA$28*OFFSET(Import.PLQ,$A24-1,AZ$15-1,1,1)),IF($E24&lt;&gt;1,IF(ISNUMBER(INDEX(Import.PLE,Detalhamento!$E24,Detalhamento!AZ$15)),IF(INDEX(Import.PLE,Detalhamento!$E24,Detalhamento!AZ$15)&lt;=mediçao,0,OFFSET(Import.PLQ,$A24-1,AZ$15-1,1,1)),OFFSET(Import.PLQ,$A24-1,AZ$15-1,1,1)),(1-PLE!$AA$28)*OFFSET(Import.PLQ,$A24-1,AZ$15-1,1,1))))</f>
        <v>0</v>
      </c>
      <c r="BA24" s="183">
        <f ca="1">IF(BA$13="",0,CHOOSE(Detalhamento.OpçãoServiços,OFFSET(Import.PLQ,$A24-1,BA$15-1,1,1),IF($E24&lt;&gt;1,IF(ISNUMBER(INDEX(Import.PLE,Detalhamento!$E24,Detalhamento!BA$15)),IF(INDEX(Import.PLE,Detalhamento!$E24,Detalhamento!BA$15)&lt;=mediçao,OFFSET(Import.PLQ,$A24-1,BA$15-1,1,1),0),0),PLE!$AA$28*OFFSET(Import.PLQ,$A24-1,BA$15-1,1,1)),IF($E24&lt;&gt;1,IF(ISNUMBER(INDEX(Import.PLE,Detalhamento!$E24,Detalhamento!BA$15)),IF(INDEX(Import.PLE,Detalhamento!$E24,Detalhamento!BA$15)&lt;=mediçao,0,OFFSET(Import.PLQ,$A24-1,BA$15-1,1,1)),OFFSET(Import.PLQ,$A24-1,BA$15-1,1,1)),(1-PLE!$AA$28)*OFFSET(Import.PLQ,$A24-1,BA$15-1,1,1))))</f>
        <v>0</v>
      </c>
      <c r="BB24" s="183">
        <f ca="1">IF(BB$13="",0,CHOOSE(Detalhamento.OpçãoServiços,OFFSET(Import.PLQ,$A24-1,BB$15-1,1,1),IF($E24&lt;&gt;1,IF(ISNUMBER(INDEX(Import.PLE,Detalhamento!$E24,Detalhamento!BB$15)),IF(INDEX(Import.PLE,Detalhamento!$E24,Detalhamento!BB$15)&lt;=mediçao,OFFSET(Import.PLQ,$A24-1,BB$15-1,1,1),0),0),PLE!$AA$28*OFFSET(Import.PLQ,$A24-1,BB$15-1,1,1)),IF($E24&lt;&gt;1,IF(ISNUMBER(INDEX(Import.PLE,Detalhamento!$E24,Detalhamento!BB$15)),IF(INDEX(Import.PLE,Detalhamento!$E24,Detalhamento!BB$15)&lt;=mediçao,0,OFFSET(Import.PLQ,$A24-1,BB$15-1,1,1)),OFFSET(Import.PLQ,$A24-1,BB$15-1,1,1)),(1-PLE!$AA$28)*OFFSET(Import.PLQ,$A24-1,BB$15-1,1,1))))</f>
        <v>0</v>
      </c>
      <c r="BC24" s="183">
        <f ca="1">IF(BC$13="",0,CHOOSE(Detalhamento.OpçãoServiços,OFFSET(Import.PLQ,$A24-1,BC$15-1,1,1),IF($E24&lt;&gt;1,IF(ISNUMBER(INDEX(Import.PLE,Detalhamento!$E24,Detalhamento!BC$15)),IF(INDEX(Import.PLE,Detalhamento!$E24,Detalhamento!BC$15)&lt;=mediçao,OFFSET(Import.PLQ,$A24-1,BC$15-1,1,1),0),0),PLE!$AA$28*OFFSET(Import.PLQ,$A24-1,BC$15-1,1,1)),IF($E24&lt;&gt;1,IF(ISNUMBER(INDEX(Import.PLE,Detalhamento!$E24,Detalhamento!BC$15)),IF(INDEX(Import.PLE,Detalhamento!$E24,Detalhamento!BC$15)&lt;=mediçao,0,OFFSET(Import.PLQ,$A24-1,BC$15-1,1,1)),OFFSET(Import.PLQ,$A24-1,BC$15-1,1,1)),(1-PLE!$AA$28)*OFFSET(Import.PLQ,$A24-1,BC$15-1,1,1))))</f>
        <v>0</v>
      </c>
      <c r="BD24" s="183">
        <f ca="1">IF(BD$13="",0,CHOOSE(Detalhamento.OpçãoServiços,OFFSET(Import.PLQ,$A24-1,BD$15-1,1,1),IF($E24&lt;&gt;1,IF(ISNUMBER(INDEX(Import.PLE,Detalhamento!$E24,Detalhamento!BD$15)),IF(INDEX(Import.PLE,Detalhamento!$E24,Detalhamento!BD$15)&lt;=mediçao,OFFSET(Import.PLQ,$A24-1,BD$15-1,1,1),0),0),PLE!$AA$28*OFFSET(Import.PLQ,$A24-1,BD$15-1,1,1)),IF($E24&lt;&gt;1,IF(ISNUMBER(INDEX(Import.PLE,Detalhamento!$E24,Detalhamento!BD$15)),IF(INDEX(Import.PLE,Detalhamento!$E24,Detalhamento!BD$15)&lt;=mediçao,0,OFFSET(Import.PLQ,$A24-1,BD$15-1,1,1)),OFFSET(Import.PLQ,$A24-1,BD$15-1,1,1)),(1-PLE!$AA$28)*OFFSET(Import.PLQ,$A24-1,BD$15-1,1,1))))</f>
        <v>0</v>
      </c>
      <c r="BE24" s="183">
        <f ca="1">IF(BE$13="",0,CHOOSE(Detalhamento.OpçãoServiços,OFFSET(Import.PLQ,$A24-1,BE$15-1,1,1),IF($E24&lt;&gt;1,IF(ISNUMBER(INDEX(Import.PLE,Detalhamento!$E24,Detalhamento!BE$15)),IF(INDEX(Import.PLE,Detalhamento!$E24,Detalhamento!BE$15)&lt;=mediçao,OFFSET(Import.PLQ,$A24-1,BE$15-1,1,1),0),0),PLE!$AA$28*OFFSET(Import.PLQ,$A24-1,BE$15-1,1,1)),IF($E24&lt;&gt;1,IF(ISNUMBER(INDEX(Import.PLE,Detalhamento!$E24,Detalhamento!BE$15)),IF(INDEX(Import.PLE,Detalhamento!$E24,Detalhamento!BE$15)&lt;=mediçao,0,OFFSET(Import.PLQ,$A24-1,BE$15-1,1,1)),OFFSET(Import.PLQ,$A24-1,BE$15-1,1,1)),(1-PLE!$AA$28)*OFFSET(Import.PLQ,$A24-1,BE$15-1,1,1))))</f>
        <v>0</v>
      </c>
      <c r="BF24" s="183">
        <f ca="1">IF(BF$13="",0,CHOOSE(Detalhamento.OpçãoServiços,OFFSET(Import.PLQ,$A24-1,BF$15-1,1,1),IF($E24&lt;&gt;1,IF(ISNUMBER(INDEX(Import.PLE,Detalhamento!$E24,Detalhamento!BF$15)),IF(INDEX(Import.PLE,Detalhamento!$E24,Detalhamento!BF$15)&lt;=mediçao,OFFSET(Import.PLQ,$A24-1,BF$15-1,1,1),0),0),PLE!$AA$28*OFFSET(Import.PLQ,$A24-1,BF$15-1,1,1)),IF($E24&lt;&gt;1,IF(ISNUMBER(INDEX(Import.PLE,Detalhamento!$E24,Detalhamento!BF$15)),IF(INDEX(Import.PLE,Detalhamento!$E24,Detalhamento!BF$15)&lt;=mediçao,0,OFFSET(Import.PLQ,$A24-1,BF$15-1,1,1)),OFFSET(Import.PLQ,$A24-1,BF$15-1,1,1)),(1-PLE!$AA$28)*OFFSET(Import.PLQ,$A24-1,BF$15-1,1,1))))</f>
        <v>0</v>
      </c>
      <c r="BG24" s="183">
        <f ca="1">IF(BG$13="",0,CHOOSE(Detalhamento.OpçãoServiços,OFFSET(Import.PLQ,$A24-1,BG$15-1,1,1),IF($E24&lt;&gt;1,IF(ISNUMBER(INDEX(Import.PLE,Detalhamento!$E24,Detalhamento!BG$15)),IF(INDEX(Import.PLE,Detalhamento!$E24,Detalhamento!BG$15)&lt;=mediçao,OFFSET(Import.PLQ,$A24-1,BG$15-1,1,1),0),0),PLE!$AA$28*OFFSET(Import.PLQ,$A24-1,BG$15-1,1,1)),IF($E24&lt;&gt;1,IF(ISNUMBER(INDEX(Import.PLE,Detalhamento!$E24,Detalhamento!BG$15)),IF(INDEX(Import.PLE,Detalhamento!$E24,Detalhamento!BG$15)&lt;=mediçao,0,OFFSET(Import.PLQ,$A24-1,BG$15-1,1,1)),OFFSET(Import.PLQ,$A24-1,BG$15-1,1,1)),(1-PLE!$AA$28)*OFFSET(Import.PLQ,$A24-1,BG$15-1,1,1))))</f>
        <v>0</v>
      </c>
      <c r="BH24" s="183">
        <f ca="1">IF(BH$13="",0,CHOOSE(Detalhamento.OpçãoServiços,OFFSET(Import.PLQ,$A24-1,BH$15-1,1,1),IF($E24&lt;&gt;1,IF(ISNUMBER(INDEX(Import.PLE,Detalhamento!$E24,Detalhamento!BH$15)),IF(INDEX(Import.PLE,Detalhamento!$E24,Detalhamento!BH$15)&lt;=mediçao,OFFSET(Import.PLQ,$A24-1,BH$15-1,1,1),0),0),PLE!$AA$28*OFFSET(Import.PLQ,$A24-1,BH$15-1,1,1)),IF($E24&lt;&gt;1,IF(ISNUMBER(INDEX(Import.PLE,Detalhamento!$E24,Detalhamento!BH$15)),IF(INDEX(Import.PLE,Detalhamento!$E24,Detalhamento!BH$15)&lt;=mediçao,0,OFFSET(Import.PLQ,$A24-1,BH$15-1,1,1)),OFFSET(Import.PLQ,$A24-1,BH$15-1,1,1)),(1-PLE!$AA$28)*OFFSET(Import.PLQ,$A24-1,BH$15-1,1,1))))</f>
        <v>0</v>
      </c>
      <c r="BI24" s="183">
        <f ca="1">IF(BI$13="",0,CHOOSE(Detalhamento.OpçãoServiços,OFFSET(Import.PLQ,$A24-1,BI$15-1,1,1),IF($E24&lt;&gt;1,IF(ISNUMBER(INDEX(Import.PLE,Detalhamento!$E24,Detalhamento!BI$15)),IF(INDEX(Import.PLE,Detalhamento!$E24,Detalhamento!BI$15)&lt;=mediçao,OFFSET(Import.PLQ,$A24-1,BI$15-1,1,1),0),0),PLE!$AA$28*OFFSET(Import.PLQ,$A24-1,BI$15-1,1,1)),IF($E24&lt;&gt;1,IF(ISNUMBER(INDEX(Import.PLE,Detalhamento!$E24,Detalhamento!BI$15)),IF(INDEX(Import.PLE,Detalhamento!$E24,Detalhamento!BI$15)&lt;=mediçao,0,OFFSET(Import.PLQ,$A24-1,BI$15-1,1,1)),OFFSET(Import.PLQ,$A24-1,BI$15-1,1,1)),(1-PLE!$AA$28)*OFFSET(Import.PLQ,$A24-1,BI$15-1,1,1))))</f>
        <v>0</v>
      </c>
    </row>
    <row r="25" spans="1:61" ht="22.5" x14ac:dyDescent="0.2">
      <c r="A25" s="196">
        <v>5</v>
      </c>
      <c r="B25" s="28" t="str">
        <f t="shared" ca="1" si="8"/>
        <v>Serviço</v>
      </c>
      <c r="E25" s="193">
        <f t="shared" ca="1" si="9"/>
        <v>2</v>
      </c>
      <c r="F25" s="194">
        <f t="shared" ca="1" si="10"/>
        <v>20005</v>
      </c>
      <c r="G25" s="194" t="str">
        <f t="shared" ca="1" si="11"/>
        <v>2.1</v>
      </c>
      <c r="H25" s="222" t="str">
        <f t="shared" ca="1" si="11"/>
        <v>EXECUÇÃO DE DEPÓSITO EM CANTEIRO DE OBRA EM CHAPA DE MADEIRA COMPENSADA, NÃO INCLUSO MOBILIÁRIO. AF_04/2016</v>
      </c>
      <c r="I25" s="48" t="str">
        <f t="shared" ca="1" si="12"/>
        <v>M2</v>
      </c>
      <c r="J25" s="183">
        <f t="shared" ca="1" si="13"/>
        <v>15</v>
      </c>
      <c r="K25" s="83"/>
      <c r="L25" s="183">
        <f ca="1">IF(L$13="",0,CHOOSE(Detalhamento.OpçãoServiços,OFFSET(Import.PLQ,$A25-1,L$15-1,1,1),IF($E25&lt;&gt;1,IF(ISNUMBER(INDEX(Import.PLE,Detalhamento!$E25,Detalhamento!L$15)),IF(INDEX(Import.PLE,Detalhamento!$E25,Detalhamento!L$15)&lt;=mediçao,OFFSET(Import.PLQ,$A25-1,L$15-1,1,1),0),0),PLE!$AA$28*OFFSET(Import.PLQ,$A25-1,L$15-1,1,1)),IF($E25&lt;&gt;1,IF(ISNUMBER(INDEX(Import.PLE,Detalhamento!$E25,Detalhamento!L$15)),IF(INDEX(Import.PLE,Detalhamento!$E25,Detalhamento!L$15)&lt;=mediçao,0,OFFSET(Import.PLQ,$A25-1,L$15-1,1,1)),OFFSET(Import.PLQ,$A25-1,L$15-1,1,1)),(1-PLE!$AA$28)*OFFSET(Import.PLQ,$A25-1,L$15-1,1,1))))</f>
        <v>15</v>
      </c>
      <c r="M25" s="183">
        <f ca="1">IF(M$13="",0,CHOOSE(Detalhamento.OpçãoServiços,OFFSET(Import.PLQ,$A25-1,M$15-1,1,1),IF($E25&lt;&gt;1,IF(ISNUMBER(INDEX(Import.PLE,Detalhamento!$E25,Detalhamento!M$15)),IF(INDEX(Import.PLE,Detalhamento!$E25,Detalhamento!M$15)&lt;=mediçao,OFFSET(Import.PLQ,$A25-1,M$15-1,1,1),0),0),PLE!$AA$28*OFFSET(Import.PLQ,$A25-1,M$15-1,1,1)),IF($E25&lt;&gt;1,IF(ISNUMBER(INDEX(Import.PLE,Detalhamento!$E25,Detalhamento!M$15)),IF(INDEX(Import.PLE,Detalhamento!$E25,Detalhamento!M$15)&lt;=mediçao,0,OFFSET(Import.PLQ,$A25-1,M$15-1,1,1)),OFFSET(Import.PLQ,$A25-1,M$15-1,1,1)),(1-PLE!$AA$28)*OFFSET(Import.PLQ,$A25-1,M$15-1,1,1))))</f>
        <v>0</v>
      </c>
      <c r="N25" s="183">
        <f ca="1">IF(N$13="",0,CHOOSE(Detalhamento.OpçãoServiços,OFFSET(Import.PLQ,$A25-1,N$15-1,1,1),IF($E25&lt;&gt;1,IF(ISNUMBER(INDEX(Import.PLE,Detalhamento!$E25,Detalhamento!N$15)),IF(INDEX(Import.PLE,Detalhamento!$E25,Detalhamento!N$15)&lt;=mediçao,OFFSET(Import.PLQ,$A25-1,N$15-1,1,1),0),0),PLE!$AA$28*OFFSET(Import.PLQ,$A25-1,N$15-1,1,1)),IF($E25&lt;&gt;1,IF(ISNUMBER(INDEX(Import.PLE,Detalhamento!$E25,Detalhamento!N$15)),IF(INDEX(Import.PLE,Detalhamento!$E25,Detalhamento!N$15)&lt;=mediçao,0,OFFSET(Import.PLQ,$A25-1,N$15-1,1,1)),OFFSET(Import.PLQ,$A25-1,N$15-1,1,1)),(1-PLE!$AA$28)*OFFSET(Import.PLQ,$A25-1,N$15-1,1,1))))</f>
        <v>0</v>
      </c>
      <c r="O25" s="183">
        <f ca="1">IF(O$13="",0,CHOOSE(Detalhamento.OpçãoServiços,OFFSET(Import.PLQ,$A25-1,O$15-1,1,1),IF($E25&lt;&gt;1,IF(ISNUMBER(INDEX(Import.PLE,Detalhamento!$E25,Detalhamento!O$15)),IF(INDEX(Import.PLE,Detalhamento!$E25,Detalhamento!O$15)&lt;=mediçao,OFFSET(Import.PLQ,$A25-1,O$15-1,1,1),0),0),PLE!$AA$28*OFFSET(Import.PLQ,$A25-1,O$15-1,1,1)),IF($E25&lt;&gt;1,IF(ISNUMBER(INDEX(Import.PLE,Detalhamento!$E25,Detalhamento!O$15)),IF(INDEX(Import.PLE,Detalhamento!$E25,Detalhamento!O$15)&lt;=mediçao,0,OFFSET(Import.PLQ,$A25-1,O$15-1,1,1)),OFFSET(Import.PLQ,$A25-1,O$15-1,1,1)),(1-PLE!$AA$28)*OFFSET(Import.PLQ,$A25-1,O$15-1,1,1))))</f>
        <v>0</v>
      </c>
      <c r="P25" s="183">
        <f ca="1">IF(P$13="",0,CHOOSE(Detalhamento.OpçãoServiços,OFFSET(Import.PLQ,$A25-1,P$15-1,1,1),IF($E25&lt;&gt;1,IF(ISNUMBER(INDEX(Import.PLE,Detalhamento!$E25,Detalhamento!P$15)),IF(INDEX(Import.PLE,Detalhamento!$E25,Detalhamento!P$15)&lt;=mediçao,OFFSET(Import.PLQ,$A25-1,P$15-1,1,1),0),0),PLE!$AA$28*OFFSET(Import.PLQ,$A25-1,P$15-1,1,1)),IF($E25&lt;&gt;1,IF(ISNUMBER(INDEX(Import.PLE,Detalhamento!$E25,Detalhamento!P$15)),IF(INDEX(Import.PLE,Detalhamento!$E25,Detalhamento!P$15)&lt;=mediçao,0,OFFSET(Import.PLQ,$A25-1,P$15-1,1,1)),OFFSET(Import.PLQ,$A25-1,P$15-1,1,1)),(1-PLE!$AA$28)*OFFSET(Import.PLQ,$A25-1,P$15-1,1,1))))</f>
        <v>0</v>
      </c>
      <c r="Q25" s="183">
        <f ca="1">IF(Q$13="",0,CHOOSE(Detalhamento.OpçãoServiços,OFFSET(Import.PLQ,$A25-1,Q$15-1,1,1),IF($E25&lt;&gt;1,IF(ISNUMBER(INDEX(Import.PLE,Detalhamento!$E25,Detalhamento!Q$15)),IF(INDEX(Import.PLE,Detalhamento!$E25,Detalhamento!Q$15)&lt;=mediçao,OFFSET(Import.PLQ,$A25-1,Q$15-1,1,1),0),0),PLE!$AA$28*OFFSET(Import.PLQ,$A25-1,Q$15-1,1,1)),IF($E25&lt;&gt;1,IF(ISNUMBER(INDEX(Import.PLE,Detalhamento!$E25,Detalhamento!Q$15)),IF(INDEX(Import.PLE,Detalhamento!$E25,Detalhamento!Q$15)&lt;=mediçao,0,OFFSET(Import.PLQ,$A25-1,Q$15-1,1,1)),OFFSET(Import.PLQ,$A25-1,Q$15-1,1,1)),(1-PLE!$AA$28)*OFFSET(Import.PLQ,$A25-1,Q$15-1,1,1))))</f>
        <v>0</v>
      </c>
      <c r="R25" s="183">
        <f ca="1">IF(R$13="",0,CHOOSE(Detalhamento.OpçãoServiços,OFFSET(Import.PLQ,$A25-1,R$15-1,1,1),IF($E25&lt;&gt;1,IF(ISNUMBER(INDEX(Import.PLE,Detalhamento!$E25,Detalhamento!R$15)),IF(INDEX(Import.PLE,Detalhamento!$E25,Detalhamento!R$15)&lt;=mediçao,OFFSET(Import.PLQ,$A25-1,R$15-1,1,1),0),0),PLE!$AA$28*OFFSET(Import.PLQ,$A25-1,R$15-1,1,1)),IF($E25&lt;&gt;1,IF(ISNUMBER(INDEX(Import.PLE,Detalhamento!$E25,Detalhamento!R$15)),IF(INDEX(Import.PLE,Detalhamento!$E25,Detalhamento!R$15)&lt;=mediçao,0,OFFSET(Import.PLQ,$A25-1,R$15-1,1,1)),OFFSET(Import.PLQ,$A25-1,R$15-1,1,1)),(1-PLE!$AA$28)*OFFSET(Import.PLQ,$A25-1,R$15-1,1,1))))</f>
        <v>0</v>
      </c>
      <c r="S25" s="183">
        <f ca="1">IF(S$13="",0,CHOOSE(Detalhamento.OpçãoServiços,OFFSET(Import.PLQ,$A25-1,S$15-1,1,1),IF($E25&lt;&gt;1,IF(ISNUMBER(INDEX(Import.PLE,Detalhamento!$E25,Detalhamento!S$15)),IF(INDEX(Import.PLE,Detalhamento!$E25,Detalhamento!S$15)&lt;=mediçao,OFFSET(Import.PLQ,$A25-1,S$15-1,1,1),0),0),PLE!$AA$28*OFFSET(Import.PLQ,$A25-1,S$15-1,1,1)),IF($E25&lt;&gt;1,IF(ISNUMBER(INDEX(Import.PLE,Detalhamento!$E25,Detalhamento!S$15)),IF(INDEX(Import.PLE,Detalhamento!$E25,Detalhamento!S$15)&lt;=mediçao,0,OFFSET(Import.PLQ,$A25-1,S$15-1,1,1)),OFFSET(Import.PLQ,$A25-1,S$15-1,1,1)),(1-PLE!$AA$28)*OFFSET(Import.PLQ,$A25-1,S$15-1,1,1))))</f>
        <v>0</v>
      </c>
      <c r="T25" s="183">
        <f ca="1">IF(T$13="",0,CHOOSE(Detalhamento.OpçãoServiços,OFFSET(Import.PLQ,$A25-1,T$15-1,1,1),IF($E25&lt;&gt;1,IF(ISNUMBER(INDEX(Import.PLE,Detalhamento!$E25,Detalhamento!T$15)),IF(INDEX(Import.PLE,Detalhamento!$E25,Detalhamento!T$15)&lt;=mediçao,OFFSET(Import.PLQ,$A25-1,T$15-1,1,1),0),0),PLE!$AA$28*OFFSET(Import.PLQ,$A25-1,T$15-1,1,1)),IF($E25&lt;&gt;1,IF(ISNUMBER(INDEX(Import.PLE,Detalhamento!$E25,Detalhamento!T$15)),IF(INDEX(Import.PLE,Detalhamento!$E25,Detalhamento!T$15)&lt;=mediçao,0,OFFSET(Import.PLQ,$A25-1,T$15-1,1,1)),OFFSET(Import.PLQ,$A25-1,T$15-1,1,1)),(1-PLE!$AA$28)*OFFSET(Import.PLQ,$A25-1,T$15-1,1,1))))</f>
        <v>0</v>
      </c>
      <c r="U25" s="183">
        <f ca="1">IF(U$13="",0,CHOOSE(Detalhamento.OpçãoServiços,OFFSET(Import.PLQ,$A25-1,U$15-1,1,1),IF($E25&lt;&gt;1,IF(ISNUMBER(INDEX(Import.PLE,Detalhamento!$E25,Detalhamento!U$15)),IF(INDEX(Import.PLE,Detalhamento!$E25,Detalhamento!U$15)&lt;=mediçao,OFFSET(Import.PLQ,$A25-1,U$15-1,1,1),0),0),PLE!$AA$28*OFFSET(Import.PLQ,$A25-1,U$15-1,1,1)),IF($E25&lt;&gt;1,IF(ISNUMBER(INDEX(Import.PLE,Detalhamento!$E25,Detalhamento!U$15)),IF(INDEX(Import.PLE,Detalhamento!$E25,Detalhamento!U$15)&lt;=mediçao,0,OFFSET(Import.PLQ,$A25-1,U$15-1,1,1)),OFFSET(Import.PLQ,$A25-1,U$15-1,1,1)),(1-PLE!$AA$28)*OFFSET(Import.PLQ,$A25-1,U$15-1,1,1))))</f>
        <v>0</v>
      </c>
      <c r="V25" s="183">
        <f ca="1">IF(V$13="",0,CHOOSE(Detalhamento.OpçãoServiços,OFFSET(Import.PLQ,$A25-1,V$15-1,1,1),IF($E25&lt;&gt;1,IF(ISNUMBER(INDEX(Import.PLE,Detalhamento!$E25,Detalhamento!V$15)),IF(INDEX(Import.PLE,Detalhamento!$E25,Detalhamento!V$15)&lt;=mediçao,OFFSET(Import.PLQ,$A25-1,V$15-1,1,1),0),0),PLE!$AA$28*OFFSET(Import.PLQ,$A25-1,V$15-1,1,1)),IF($E25&lt;&gt;1,IF(ISNUMBER(INDEX(Import.PLE,Detalhamento!$E25,Detalhamento!V$15)),IF(INDEX(Import.PLE,Detalhamento!$E25,Detalhamento!V$15)&lt;=mediçao,0,OFFSET(Import.PLQ,$A25-1,V$15-1,1,1)),OFFSET(Import.PLQ,$A25-1,V$15-1,1,1)),(1-PLE!$AA$28)*OFFSET(Import.PLQ,$A25-1,V$15-1,1,1))))</f>
        <v>0</v>
      </c>
      <c r="W25" s="183">
        <f ca="1">IF(W$13="",0,CHOOSE(Detalhamento.OpçãoServiços,OFFSET(Import.PLQ,$A25-1,W$15-1,1,1),IF($E25&lt;&gt;1,IF(ISNUMBER(INDEX(Import.PLE,Detalhamento!$E25,Detalhamento!W$15)),IF(INDEX(Import.PLE,Detalhamento!$E25,Detalhamento!W$15)&lt;=mediçao,OFFSET(Import.PLQ,$A25-1,W$15-1,1,1),0),0),PLE!$AA$28*OFFSET(Import.PLQ,$A25-1,W$15-1,1,1)),IF($E25&lt;&gt;1,IF(ISNUMBER(INDEX(Import.PLE,Detalhamento!$E25,Detalhamento!W$15)),IF(INDEX(Import.PLE,Detalhamento!$E25,Detalhamento!W$15)&lt;=mediçao,0,OFFSET(Import.PLQ,$A25-1,W$15-1,1,1)),OFFSET(Import.PLQ,$A25-1,W$15-1,1,1)),(1-PLE!$AA$28)*OFFSET(Import.PLQ,$A25-1,W$15-1,1,1))))</f>
        <v>0</v>
      </c>
      <c r="X25" s="183">
        <f ca="1">IF(X$13="",0,CHOOSE(Detalhamento.OpçãoServiços,OFFSET(Import.PLQ,$A25-1,X$15-1,1,1),IF($E25&lt;&gt;1,IF(ISNUMBER(INDEX(Import.PLE,Detalhamento!$E25,Detalhamento!X$15)),IF(INDEX(Import.PLE,Detalhamento!$E25,Detalhamento!X$15)&lt;=mediçao,OFFSET(Import.PLQ,$A25-1,X$15-1,1,1),0),0),PLE!$AA$28*OFFSET(Import.PLQ,$A25-1,X$15-1,1,1)),IF($E25&lt;&gt;1,IF(ISNUMBER(INDEX(Import.PLE,Detalhamento!$E25,Detalhamento!X$15)),IF(INDEX(Import.PLE,Detalhamento!$E25,Detalhamento!X$15)&lt;=mediçao,0,OFFSET(Import.PLQ,$A25-1,X$15-1,1,1)),OFFSET(Import.PLQ,$A25-1,X$15-1,1,1)),(1-PLE!$AA$28)*OFFSET(Import.PLQ,$A25-1,X$15-1,1,1))))</f>
        <v>0</v>
      </c>
      <c r="Y25" s="183">
        <f ca="1">IF(Y$13="",0,CHOOSE(Detalhamento.OpçãoServiços,OFFSET(Import.PLQ,$A25-1,Y$15-1,1,1),IF($E25&lt;&gt;1,IF(ISNUMBER(INDEX(Import.PLE,Detalhamento!$E25,Detalhamento!Y$15)),IF(INDEX(Import.PLE,Detalhamento!$E25,Detalhamento!Y$15)&lt;=mediçao,OFFSET(Import.PLQ,$A25-1,Y$15-1,1,1),0),0),PLE!$AA$28*OFFSET(Import.PLQ,$A25-1,Y$15-1,1,1)),IF($E25&lt;&gt;1,IF(ISNUMBER(INDEX(Import.PLE,Detalhamento!$E25,Detalhamento!Y$15)),IF(INDEX(Import.PLE,Detalhamento!$E25,Detalhamento!Y$15)&lt;=mediçao,0,OFFSET(Import.PLQ,$A25-1,Y$15-1,1,1)),OFFSET(Import.PLQ,$A25-1,Y$15-1,1,1)),(1-PLE!$AA$28)*OFFSET(Import.PLQ,$A25-1,Y$15-1,1,1))))</f>
        <v>0</v>
      </c>
      <c r="Z25" s="183">
        <f ca="1">IF(Z$13="",0,CHOOSE(Detalhamento.OpçãoServiços,OFFSET(Import.PLQ,$A25-1,Z$15-1,1,1),IF($E25&lt;&gt;1,IF(ISNUMBER(INDEX(Import.PLE,Detalhamento!$E25,Detalhamento!Z$15)),IF(INDEX(Import.PLE,Detalhamento!$E25,Detalhamento!Z$15)&lt;=mediçao,OFFSET(Import.PLQ,$A25-1,Z$15-1,1,1),0),0),PLE!$AA$28*OFFSET(Import.PLQ,$A25-1,Z$15-1,1,1)),IF($E25&lt;&gt;1,IF(ISNUMBER(INDEX(Import.PLE,Detalhamento!$E25,Detalhamento!Z$15)),IF(INDEX(Import.PLE,Detalhamento!$E25,Detalhamento!Z$15)&lt;=mediçao,0,OFFSET(Import.PLQ,$A25-1,Z$15-1,1,1)),OFFSET(Import.PLQ,$A25-1,Z$15-1,1,1)),(1-PLE!$AA$28)*OFFSET(Import.PLQ,$A25-1,Z$15-1,1,1))))</f>
        <v>0</v>
      </c>
      <c r="AA25" s="183">
        <f ca="1">IF(AA$13="",0,CHOOSE(Detalhamento.OpçãoServiços,OFFSET(Import.PLQ,$A25-1,AA$15-1,1,1),IF($E25&lt;&gt;1,IF(ISNUMBER(INDEX(Import.PLE,Detalhamento!$E25,Detalhamento!AA$15)),IF(INDEX(Import.PLE,Detalhamento!$E25,Detalhamento!AA$15)&lt;=mediçao,OFFSET(Import.PLQ,$A25-1,AA$15-1,1,1),0),0),PLE!$AA$28*OFFSET(Import.PLQ,$A25-1,AA$15-1,1,1)),IF($E25&lt;&gt;1,IF(ISNUMBER(INDEX(Import.PLE,Detalhamento!$E25,Detalhamento!AA$15)),IF(INDEX(Import.PLE,Detalhamento!$E25,Detalhamento!AA$15)&lt;=mediçao,0,OFFSET(Import.PLQ,$A25-1,AA$15-1,1,1)),OFFSET(Import.PLQ,$A25-1,AA$15-1,1,1)),(1-PLE!$AA$28)*OFFSET(Import.PLQ,$A25-1,AA$15-1,1,1))))</f>
        <v>0</v>
      </c>
      <c r="AB25" s="183">
        <f ca="1">IF(AB$13="",0,CHOOSE(Detalhamento.OpçãoServiços,OFFSET(Import.PLQ,$A25-1,AB$15-1,1,1),IF($E25&lt;&gt;1,IF(ISNUMBER(INDEX(Import.PLE,Detalhamento!$E25,Detalhamento!AB$15)),IF(INDEX(Import.PLE,Detalhamento!$E25,Detalhamento!AB$15)&lt;=mediçao,OFFSET(Import.PLQ,$A25-1,AB$15-1,1,1),0),0),PLE!$AA$28*OFFSET(Import.PLQ,$A25-1,AB$15-1,1,1)),IF($E25&lt;&gt;1,IF(ISNUMBER(INDEX(Import.PLE,Detalhamento!$E25,Detalhamento!AB$15)),IF(INDEX(Import.PLE,Detalhamento!$E25,Detalhamento!AB$15)&lt;=mediçao,0,OFFSET(Import.PLQ,$A25-1,AB$15-1,1,1)),OFFSET(Import.PLQ,$A25-1,AB$15-1,1,1)),(1-PLE!$AA$28)*OFFSET(Import.PLQ,$A25-1,AB$15-1,1,1))))</f>
        <v>0</v>
      </c>
      <c r="AC25" s="183">
        <f ca="1">IF(AC$13="",0,CHOOSE(Detalhamento.OpçãoServiços,OFFSET(Import.PLQ,$A25-1,AC$15-1,1,1),IF($E25&lt;&gt;1,IF(ISNUMBER(INDEX(Import.PLE,Detalhamento!$E25,Detalhamento!AC$15)),IF(INDEX(Import.PLE,Detalhamento!$E25,Detalhamento!AC$15)&lt;=mediçao,OFFSET(Import.PLQ,$A25-1,AC$15-1,1,1),0),0),PLE!$AA$28*OFFSET(Import.PLQ,$A25-1,AC$15-1,1,1)),IF($E25&lt;&gt;1,IF(ISNUMBER(INDEX(Import.PLE,Detalhamento!$E25,Detalhamento!AC$15)),IF(INDEX(Import.PLE,Detalhamento!$E25,Detalhamento!AC$15)&lt;=mediçao,0,OFFSET(Import.PLQ,$A25-1,AC$15-1,1,1)),OFFSET(Import.PLQ,$A25-1,AC$15-1,1,1)),(1-PLE!$AA$28)*OFFSET(Import.PLQ,$A25-1,AC$15-1,1,1))))</f>
        <v>0</v>
      </c>
      <c r="AD25" s="183">
        <f ca="1">IF(AD$13="",0,CHOOSE(Detalhamento.OpçãoServiços,OFFSET(Import.PLQ,$A25-1,AD$15-1,1,1),IF($E25&lt;&gt;1,IF(ISNUMBER(INDEX(Import.PLE,Detalhamento!$E25,Detalhamento!AD$15)),IF(INDEX(Import.PLE,Detalhamento!$E25,Detalhamento!AD$15)&lt;=mediçao,OFFSET(Import.PLQ,$A25-1,AD$15-1,1,1),0),0),PLE!$AA$28*OFFSET(Import.PLQ,$A25-1,AD$15-1,1,1)),IF($E25&lt;&gt;1,IF(ISNUMBER(INDEX(Import.PLE,Detalhamento!$E25,Detalhamento!AD$15)),IF(INDEX(Import.PLE,Detalhamento!$E25,Detalhamento!AD$15)&lt;=mediçao,0,OFFSET(Import.PLQ,$A25-1,AD$15-1,1,1)),OFFSET(Import.PLQ,$A25-1,AD$15-1,1,1)),(1-PLE!$AA$28)*OFFSET(Import.PLQ,$A25-1,AD$15-1,1,1))))</f>
        <v>0</v>
      </c>
      <c r="AE25" s="183">
        <f ca="1">IF(AE$13="",0,CHOOSE(Detalhamento.OpçãoServiços,OFFSET(Import.PLQ,$A25-1,AE$15-1,1,1),IF($E25&lt;&gt;1,IF(ISNUMBER(INDEX(Import.PLE,Detalhamento!$E25,Detalhamento!AE$15)),IF(INDEX(Import.PLE,Detalhamento!$E25,Detalhamento!AE$15)&lt;=mediçao,OFFSET(Import.PLQ,$A25-1,AE$15-1,1,1),0),0),PLE!$AA$28*OFFSET(Import.PLQ,$A25-1,AE$15-1,1,1)),IF($E25&lt;&gt;1,IF(ISNUMBER(INDEX(Import.PLE,Detalhamento!$E25,Detalhamento!AE$15)),IF(INDEX(Import.PLE,Detalhamento!$E25,Detalhamento!AE$15)&lt;=mediçao,0,OFFSET(Import.PLQ,$A25-1,AE$15-1,1,1)),OFFSET(Import.PLQ,$A25-1,AE$15-1,1,1)),(1-PLE!$AA$28)*OFFSET(Import.PLQ,$A25-1,AE$15-1,1,1))))</f>
        <v>0</v>
      </c>
      <c r="AF25" s="183">
        <f ca="1">IF(AF$13="",0,CHOOSE(Detalhamento.OpçãoServiços,OFFSET(Import.PLQ,$A25-1,AF$15-1,1,1),IF($E25&lt;&gt;1,IF(ISNUMBER(INDEX(Import.PLE,Detalhamento!$E25,Detalhamento!AF$15)),IF(INDEX(Import.PLE,Detalhamento!$E25,Detalhamento!AF$15)&lt;=mediçao,OFFSET(Import.PLQ,$A25-1,AF$15-1,1,1),0),0),PLE!$AA$28*OFFSET(Import.PLQ,$A25-1,AF$15-1,1,1)),IF($E25&lt;&gt;1,IF(ISNUMBER(INDEX(Import.PLE,Detalhamento!$E25,Detalhamento!AF$15)),IF(INDEX(Import.PLE,Detalhamento!$E25,Detalhamento!AF$15)&lt;=mediçao,0,OFFSET(Import.PLQ,$A25-1,AF$15-1,1,1)),OFFSET(Import.PLQ,$A25-1,AF$15-1,1,1)),(1-PLE!$AA$28)*OFFSET(Import.PLQ,$A25-1,AF$15-1,1,1))))</f>
        <v>0</v>
      </c>
      <c r="AG25" s="183">
        <f ca="1">IF(AG$13="",0,CHOOSE(Detalhamento.OpçãoServiços,OFFSET(Import.PLQ,$A25-1,AG$15-1,1,1),IF($E25&lt;&gt;1,IF(ISNUMBER(INDEX(Import.PLE,Detalhamento!$E25,Detalhamento!AG$15)),IF(INDEX(Import.PLE,Detalhamento!$E25,Detalhamento!AG$15)&lt;=mediçao,OFFSET(Import.PLQ,$A25-1,AG$15-1,1,1),0),0),PLE!$AA$28*OFFSET(Import.PLQ,$A25-1,AG$15-1,1,1)),IF($E25&lt;&gt;1,IF(ISNUMBER(INDEX(Import.PLE,Detalhamento!$E25,Detalhamento!AG$15)),IF(INDEX(Import.PLE,Detalhamento!$E25,Detalhamento!AG$15)&lt;=mediçao,0,OFFSET(Import.PLQ,$A25-1,AG$15-1,1,1)),OFFSET(Import.PLQ,$A25-1,AG$15-1,1,1)),(1-PLE!$AA$28)*OFFSET(Import.PLQ,$A25-1,AG$15-1,1,1))))</f>
        <v>0</v>
      </c>
      <c r="AH25" s="183">
        <f ca="1">IF(AH$13="",0,CHOOSE(Detalhamento.OpçãoServiços,OFFSET(Import.PLQ,$A25-1,AH$15-1,1,1),IF($E25&lt;&gt;1,IF(ISNUMBER(INDEX(Import.PLE,Detalhamento!$E25,Detalhamento!AH$15)),IF(INDEX(Import.PLE,Detalhamento!$E25,Detalhamento!AH$15)&lt;=mediçao,OFFSET(Import.PLQ,$A25-1,AH$15-1,1,1),0),0),PLE!$AA$28*OFFSET(Import.PLQ,$A25-1,AH$15-1,1,1)),IF($E25&lt;&gt;1,IF(ISNUMBER(INDEX(Import.PLE,Detalhamento!$E25,Detalhamento!AH$15)),IF(INDEX(Import.PLE,Detalhamento!$E25,Detalhamento!AH$15)&lt;=mediçao,0,OFFSET(Import.PLQ,$A25-1,AH$15-1,1,1)),OFFSET(Import.PLQ,$A25-1,AH$15-1,1,1)),(1-PLE!$AA$28)*OFFSET(Import.PLQ,$A25-1,AH$15-1,1,1))))</f>
        <v>0</v>
      </c>
      <c r="AI25" s="183">
        <f ca="1">IF(AI$13="",0,CHOOSE(Detalhamento.OpçãoServiços,OFFSET(Import.PLQ,$A25-1,AI$15-1,1,1),IF($E25&lt;&gt;1,IF(ISNUMBER(INDEX(Import.PLE,Detalhamento!$E25,Detalhamento!AI$15)),IF(INDEX(Import.PLE,Detalhamento!$E25,Detalhamento!AI$15)&lt;=mediçao,OFFSET(Import.PLQ,$A25-1,AI$15-1,1,1),0),0),PLE!$AA$28*OFFSET(Import.PLQ,$A25-1,AI$15-1,1,1)),IF($E25&lt;&gt;1,IF(ISNUMBER(INDEX(Import.PLE,Detalhamento!$E25,Detalhamento!AI$15)),IF(INDEX(Import.PLE,Detalhamento!$E25,Detalhamento!AI$15)&lt;=mediçao,0,OFFSET(Import.PLQ,$A25-1,AI$15-1,1,1)),OFFSET(Import.PLQ,$A25-1,AI$15-1,1,1)),(1-PLE!$AA$28)*OFFSET(Import.PLQ,$A25-1,AI$15-1,1,1))))</f>
        <v>0</v>
      </c>
      <c r="AJ25" s="183">
        <f ca="1">IF(AJ$13="",0,CHOOSE(Detalhamento.OpçãoServiços,OFFSET(Import.PLQ,$A25-1,AJ$15-1,1,1),IF($E25&lt;&gt;1,IF(ISNUMBER(INDEX(Import.PLE,Detalhamento!$E25,Detalhamento!AJ$15)),IF(INDEX(Import.PLE,Detalhamento!$E25,Detalhamento!AJ$15)&lt;=mediçao,OFFSET(Import.PLQ,$A25-1,AJ$15-1,1,1),0),0),PLE!$AA$28*OFFSET(Import.PLQ,$A25-1,AJ$15-1,1,1)),IF($E25&lt;&gt;1,IF(ISNUMBER(INDEX(Import.PLE,Detalhamento!$E25,Detalhamento!AJ$15)),IF(INDEX(Import.PLE,Detalhamento!$E25,Detalhamento!AJ$15)&lt;=mediçao,0,OFFSET(Import.PLQ,$A25-1,AJ$15-1,1,1)),OFFSET(Import.PLQ,$A25-1,AJ$15-1,1,1)),(1-PLE!$AA$28)*OFFSET(Import.PLQ,$A25-1,AJ$15-1,1,1))))</f>
        <v>0</v>
      </c>
      <c r="AK25" s="183">
        <f ca="1">IF(AK$13="",0,CHOOSE(Detalhamento.OpçãoServiços,OFFSET(Import.PLQ,$A25-1,AK$15-1,1,1),IF($E25&lt;&gt;1,IF(ISNUMBER(INDEX(Import.PLE,Detalhamento!$E25,Detalhamento!AK$15)),IF(INDEX(Import.PLE,Detalhamento!$E25,Detalhamento!AK$15)&lt;=mediçao,OFFSET(Import.PLQ,$A25-1,AK$15-1,1,1),0),0),PLE!$AA$28*OFFSET(Import.PLQ,$A25-1,AK$15-1,1,1)),IF($E25&lt;&gt;1,IF(ISNUMBER(INDEX(Import.PLE,Detalhamento!$E25,Detalhamento!AK$15)),IF(INDEX(Import.PLE,Detalhamento!$E25,Detalhamento!AK$15)&lt;=mediçao,0,OFFSET(Import.PLQ,$A25-1,AK$15-1,1,1)),OFFSET(Import.PLQ,$A25-1,AK$15-1,1,1)),(1-PLE!$AA$28)*OFFSET(Import.PLQ,$A25-1,AK$15-1,1,1))))</f>
        <v>0</v>
      </c>
      <c r="AL25" s="183">
        <f ca="1">IF(AL$13="",0,CHOOSE(Detalhamento.OpçãoServiços,OFFSET(Import.PLQ,$A25-1,AL$15-1,1,1),IF($E25&lt;&gt;1,IF(ISNUMBER(INDEX(Import.PLE,Detalhamento!$E25,Detalhamento!AL$15)),IF(INDEX(Import.PLE,Detalhamento!$E25,Detalhamento!AL$15)&lt;=mediçao,OFFSET(Import.PLQ,$A25-1,AL$15-1,1,1),0),0),PLE!$AA$28*OFFSET(Import.PLQ,$A25-1,AL$15-1,1,1)),IF($E25&lt;&gt;1,IF(ISNUMBER(INDEX(Import.PLE,Detalhamento!$E25,Detalhamento!AL$15)),IF(INDEX(Import.PLE,Detalhamento!$E25,Detalhamento!AL$15)&lt;=mediçao,0,OFFSET(Import.PLQ,$A25-1,AL$15-1,1,1)),OFFSET(Import.PLQ,$A25-1,AL$15-1,1,1)),(1-PLE!$AA$28)*OFFSET(Import.PLQ,$A25-1,AL$15-1,1,1))))</f>
        <v>0</v>
      </c>
      <c r="AM25" s="183">
        <f ca="1">IF(AM$13="",0,CHOOSE(Detalhamento.OpçãoServiços,OFFSET(Import.PLQ,$A25-1,AM$15-1,1,1),IF($E25&lt;&gt;1,IF(ISNUMBER(INDEX(Import.PLE,Detalhamento!$E25,Detalhamento!AM$15)),IF(INDEX(Import.PLE,Detalhamento!$E25,Detalhamento!AM$15)&lt;=mediçao,OFFSET(Import.PLQ,$A25-1,AM$15-1,1,1),0),0),PLE!$AA$28*OFFSET(Import.PLQ,$A25-1,AM$15-1,1,1)),IF($E25&lt;&gt;1,IF(ISNUMBER(INDEX(Import.PLE,Detalhamento!$E25,Detalhamento!AM$15)),IF(INDEX(Import.PLE,Detalhamento!$E25,Detalhamento!AM$15)&lt;=mediçao,0,OFFSET(Import.PLQ,$A25-1,AM$15-1,1,1)),OFFSET(Import.PLQ,$A25-1,AM$15-1,1,1)),(1-PLE!$AA$28)*OFFSET(Import.PLQ,$A25-1,AM$15-1,1,1))))</f>
        <v>0</v>
      </c>
      <c r="AN25" s="183">
        <f ca="1">IF(AN$13="",0,CHOOSE(Detalhamento.OpçãoServiços,OFFSET(Import.PLQ,$A25-1,AN$15-1,1,1),IF($E25&lt;&gt;1,IF(ISNUMBER(INDEX(Import.PLE,Detalhamento!$E25,Detalhamento!AN$15)),IF(INDEX(Import.PLE,Detalhamento!$E25,Detalhamento!AN$15)&lt;=mediçao,OFFSET(Import.PLQ,$A25-1,AN$15-1,1,1),0),0),PLE!$AA$28*OFFSET(Import.PLQ,$A25-1,AN$15-1,1,1)),IF($E25&lt;&gt;1,IF(ISNUMBER(INDEX(Import.PLE,Detalhamento!$E25,Detalhamento!AN$15)),IF(INDEX(Import.PLE,Detalhamento!$E25,Detalhamento!AN$15)&lt;=mediçao,0,OFFSET(Import.PLQ,$A25-1,AN$15-1,1,1)),OFFSET(Import.PLQ,$A25-1,AN$15-1,1,1)),(1-PLE!$AA$28)*OFFSET(Import.PLQ,$A25-1,AN$15-1,1,1))))</f>
        <v>0</v>
      </c>
      <c r="AO25" s="183">
        <f ca="1">IF(AO$13="",0,CHOOSE(Detalhamento.OpçãoServiços,OFFSET(Import.PLQ,$A25-1,AO$15-1,1,1),IF($E25&lt;&gt;1,IF(ISNUMBER(INDEX(Import.PLE,Detalhamento!$E25,Detalhamento!AO$15)),IF(INDEX(Import.PLE,Detalhamento!$E25,Detalhamento!AO$15)&lt;=mediçao,OFFSET(Import.PLQ,$A25-1,AO$15-1,1,1),0),0),PLE!$AA$28*OFFSET(Import.PLQ,$A25-1,AO$15-1,1,1)),IF($E25&lt;&gt;1,IF(ISNUMBER(INDEX(Import.PLE,Detalhamento!$E25,Detalhamento!AO$15)),IF(INDEX(Import.PLE,Detalhamento!$E25,Detalhamento!AO$15)&lt;=mediçao,0,OFFSET(Import.PLQ,$A25-1,AO$15-1,1,1)),OFFSET(Import.PLQ,$A25-1,AO$15-1,1,1)),(1-PLE!$AA$28)*OFFSET(Import.PLQ,$A25-1,AO$15-1,1,1))))</f>
        <v>0</v>
      </c>
      <c r="AP25" s="183">
        <f ca="1">IF(AP$13="",0,CHOOSE(Detalhamento.OpçãoServiços,OFFSET(Import.PLQ,$A25-1,AP$15-1,1,1),IF($E25&lt;&gt;1,IF(ISNUMBER(INDEX(Import.PLE,Detalhamento!$E25,Detalhamento!AP$15)),IF(INDEX(Import.PLE,Detalhamento!$E25,Detalhamento!AP$15)&lt;=mediçao,OFFSET(Import.PLQ,$A25-1,AP$15-1,1,1),0),0),PLE!$AA$28*OFFSET(Import.PLQ,$A25-1,AP$15-1,1,1)),IF($E25&lt;&gt;1,IF(ISNUMBER(INDEX(Import.PLE,Detalhamento!$E25,Detalhamento!AP$15)),IF(INDEX(Import.PLE,Detalhamento!$E25,Detalhamento!AP$15)&lt;=mediçao,0,OFFSET(Import.PLQ,$A25-1,AP$15-1,1,1)),OFFSET(Import.PLQ,$A25-1,AP$15-1,1,1)),(1-PLE!$AA$28)*OFFSET(Import.PLQ,$A25-1,AP$15-1,1,1))))</f>
        <v>0</v>
      </c>
      <c r="AQ25" s="183">
        <f ca="1">IF(AQ$13="",0,CHOOSE(Detalhamento.OpçãoServiços,OFFSET(Import.PLQ,$A25-1,AQ$15-1,1,1),IF($E25&lt;&gt;1,IF(ISNUMBER(INDEX(Import.PLE,Detalhamento!$E25,Detalhamento!AQ$15)),IF(INDEX(Import.PLE,Detalhamento!$E25,Detalhamento!AQ$15)&lt;=mediçao,OFFSET(Import.PLQ,$A25-1,AQ$15-1,1,1),0),0),PLE!$AA$28*OFFSET(Import.PLQ,$A25-1,AQ$15-1,1,1)),IF($E25&lt;&gt;1,IF(ISNUMBER(INDEX(Import.PLE,Detalhamento!$E25,Detalhamento!AQ$15)),IF(INDEX(Import.PLE,Detalhamento!$E25,Detalhamento!AQ$15)&lt;=mediçao,0,OFFSET(Import.PLQ,$A25-1,AQ$15-1,1,1)),OFFSET(Import.PLQ,$A25-1,AQ$15-1,1,1)),(1-PLE!$AA$28)*OFFSET(Import.PLQ,$A25-1,AQ$15-1,1,1))))</f>
        <v>0</v>
      </c>
      <c r="AR25" s="183">
        <f ca="1">IF(AR$13="",0,CHOOSE(Detalhamento.OpçãoServiços,OFFSET(Import.PLQ,$A25-1,AR$15-1,1,1),IF($E25&lt;&gt;1,IF(ISNUMBER(INDEX(Import.PLE,Detalhamento!$E25,Detalhamento!AR$15)),IF(INDEX(Import.PLE,Detalhamento!$E25,Detalhamento!AR$15)&lt;=mediçao,OFFSET(Import.PLQ,$A25-1,AR$15-1,1,1),0),0),PLE!$AA$28*OFFSET(Import.PLQ,$A25-1,AR$15-1,1,1)),IF($E25&lt;&gt;1,IF(ISNUMBER(INDEX(Import.PLE,Detalhamento!$E25,Detalhamento!AR$15)),IF(INDEX(Import.PLE,Detalhamento!$E25,Detalhamento!AR$15)&lt;=mediçao,0,OFFSET(Import.PLQ,$A25-1,AR$15-1,1,1)),OFFSET(Import.PLQ,$A25-1,AR$15-1,1,1)),(1-PLE!$AA$28)*OFFSET(Import.PLQ,$A25-1,AR$15-1,1,1))))</f>
        <v>0</v>
      </c>
      <c r="AS25" s="183">
        <f ca="1">IF(AS$13="",0,CHOOSE(Detalhamento.OpçãoServiços,OFFSET(Import.PLQ,$A25-1,AS$15-1,1,1),IF($E25&lt;&gt;1,IF(ISNUMBER(INDEX(Import.PLE,Detalhamento!$E25,Detalhamento!AS$15)),IF(INDEX(Import.PLE,Detalhamento!$E25,Detalhamento!AS$15)&lt;=mediçao,OFFSET(Import.PLQ,$A25-1,AS$15-1,1,1),0),0),PLE!$AA$28*OFFSET(Import.PLQ,$A25-1,AS$15-1,1,1)),IF($E25&lt;&gt;1,IF(ISNUMBER(INDEX(Import.PLE,Detalhamento!$E25,Detalhamento!AS$15)),IF(INDEX(Import.PLE,Detalhamento!$E25,Detalhamento!AS$15)&lt;=mediçao,0,OFFSET(Import.PLQ,$A25-1,AS$15-1,1,1)),OFFSET(Import.PLQ,$A25-1,AS$15-1,1,1)),(1-PLE!$AA$28)*OFFSET(Import.PLQ,$A25-1,AS$15-1,1,1))))</f>
        <v>0</v>
      </c>
      <c r="AT25" s="183">
        <f ca="1">IF(AT$13="",0,CHOOSE(Detalhamento.OpçãoServiços,OFFSET(Import.PLQ,$A25-1,AT$15-1,1,1),IF($E25&lt;&gt;1,IF(ISNUMBER(INDEX(Import.PLE,Detalhamento!$E25,Detalhamento!AT$15)),IF(INDEX(Import.PLE,Detalhamento!$E25,Detalhamento!AT$15)&lt;=mediçao,OFFSET(Import.PLQ,$A25-1,AT$15-1,1,1),0),0),PLE!$AA$28*OFFSET(Import.PLQ,$A25-1,AT$15-1,1,1)),IF($E25&lt;&gt;1,IF(ISNUMBER(INDEX(Import.PLE,Detalhamento!$E25,Detalhamento!AT$15)),IF(INDEX(Import.PLE,Detalhamento!$E25,Detalhamento!AT$15)&lt;=mediçao,0,OFFSET(Import.PLQ,$A25-1,AT$15-1,1,1)),OFFSET(Import.PLQ,$A25-1,AT$15-1,1,1)),(1-PLE!$AA$28)*OFFSET(Import.PLQ,$A25-1,AT$15-1,1,1))))</f>
        <v>0</v>
      </c>
      <c r="AU25" s="183">
        <f ca="1">IF(AU$13="",0,CHOOSE(Detalhamento.OpçãoServiços,OFFSET(Import.PLQ,$A25-1,AU$15-1,1,1),IF($E25&lt;&gt;1,IF(ISNUMBER(INDEX(Import.PLE,Detalhamento!$E25,Detalhamento!AU$15)),IF(INDEX(Import.PLE,Detalhamento!$E25,Detalhamento!AU$15)&lt;=mediçao,OFFSET(Import.PLQ,$A25-1,AU$15-1,1,1),0),0),PLE!$AA$28*OFFSET(Import.PLQ,$A25-1,AU$15-1,1,1)),IF($E25&lt;&gt;1,IF(ISNUMBER(INDEX(Import.PLE,Detalhamento!$E25,Detalhamento!AU$15)),IF(INDEX(Import.PLE,Detalhamento!$E25,Detalhamento!AU$15)&lt;=mediçao,0,OFFSET(Import.PLQ,$A25-1,AU$15-1,1,1)),OFFSET(Import.PLQ,$A25-1,AU$15-1,1,1)),(1-PLE!$AA$28)*OFFSET(Import.PLQ,$A25-1,AU$15-1,1,1))))</f>
        <v>0</v>
      </c>
      <c r="AV25" s="183">
        <f ca="1">IF(AV$13="",0,CHOOSE(Detalhamento.OpçãoServiços,OFFSET(Import.PLQ,$A25-1,AV$15-1,1,1),IF($E25&lt;&gt;1,IF(ISNUMBER(INDEX(Import.PLE,Detalhamento!$E25,Detalhamento!AV$15)),IF(INDEX(Import.PLE,Detalhamento!$E25,Detalhamento!AV$15)&lt;=mediçao,OFFSET(Import.PLQ,$A25-1,AV$15-1,1,1),0),0),PLE!$AA$28*OFFSET(Import.PLQ,$A25-1,AV$15-1,1,1)),IF($E25&lt;&gt;1,IF(ISNUMBER(INDEX(Import.PLE,Detalhamento!$E25,Detalhamento!AV$15)),IF(INDEX(Import.PLE,Detalhamento!$E25,Detalhamento!AV$15)&lt;=mediçao,0,OFFSET(Import.PLQ,$A25-1,AV$15-1,1,1)),OFFSET(Import.PLQ,$A25-1,AV$15-1,1,1)),(1-PLE!$AA$28)*OFFSET(Import.PLQ,$A25-1,AV$15-1,1,1))))</f>
        <v>0</v>
      </c>
      <c r="AW25" s="183">
        <f ca="1">IF(AW$13="",0,CHOOSE(Detalhamento.OpçãoServiços,OFFSET(Import.PLQ,$A25-1,AW$15-1,1,1),IF($E25&lt;&gt;1,IF(ISNUMBER(INDEX(Import.PLE,Detalhamento!$E25,Detalhamento!AW$15)),IF(INDEX(Import.PLE,Detalhamento!$E25,Detalhamento!AW$15)&lt;=mediçao,OFFSET(Import.PLQ,$A25-1,AW$15-1,1,1),0),0),PLE!$AA$28*OFFSET(Import.PLQ,$A25-1,AW$15-1,1,1)),IF($E25&lt;&gt;1,IF(ISNUMBER(INDEX(Import.PLE,Detalhamento!$E25,Detalhamento!AW$15)),IF(INDEX(Import.PLE,Detalhamento!$E25,Detalhamento!AW$15)&lt;=mediçao,0,OFFSET(Import.PLQ,$A25-1,AW$15-1,1,1)),OFFSET(Import.PLQ,$A25-1,AW$15-1,1,1)),(1-PLE!$AA$28)*OFFSET(Import.PLQ,$A25-1,AW$15-1,1,1))))</f>
        <v>0</v>
      </c>
      <c r="AX25" s="183">
        <f ca="1">IF(AX$13="",0,CHOOSE(Detalhamento.OpçãoServiços,OFFSET(Import.PLQ,$A25-1,AX$15-1,1,1),IF($E25&lt;&gt;1,IF(ISNUMBER(INDEX(Import.PLE,Detalhamento!$E25,Detalhamento!AX$15)),IF(INDEX(Import.PLE,Detalhamento!$E25,Detalhamento!AX$15)&lt;=mediçao,OFFSET(Import.PLQ,$A25-1,AX$15-1,1,1),0),0),PLE!$AA$28*OFFSET(Import.PLQ,$A25-1,AX$15-1,1,1)),IF($E25&lt;&gt;1,IF(ISNUMBER(INDEX(Import.PLE,Detalhamento!$E25,Detalhamento!AX$15)),IF(INDEX(Import.PLE,Detalhamento!$E25,Detalhamento!AX$15)&lt;=mediçao,0,OFFSET(Import.PLQ,$A25-1,AX$15-1,1,1)),OFFSET(Import.PLQ,$A25-1,AX$15-1,1,1)),(1-PLE!$AA$28)*OFFSET(Import.PLQ,$A25-1,AX$15-1,1,1))))</f>
        <v>0</v>
      </c>
      <c r="AY25" s="183">
        <f ca="1">IF(AY$13="",0,CHOOSE(Detalhamento.OpçãoServiços,OFFSET(Import.PLQ,$A25-1,AY$15-1,1,1),IF($E25&lt;&gt;1,IF(ISNUMBER(INDEX(Import.PLE,Detalhamento!$E25,Detalhamento!AY$15)),IF(INDEX(Import.PLE,Detalhamento!$E25,Detalhamento!AY$15)&lt;=mediçao,OFFSET(Import.PLQ,$A25-1,AY$15-1,1,1),0),0),PLE!$AA$28*OFFSET(Import.PLQ,$A25-1,AY$15-1,1,1)),IF($E25&lt;&gt;1,IF(ISNUMBER(INDEX(Import.PLE,Detalhamento!$E25,Detalhamento!AY$15)),IF(INDEX(Import.PLE,Detalhamento!$E25,Detalhamento!AY$15)&lt;=mediçao,0,OFFSET(Import.PLQ,$A25-1,AY$15-1,1,1)),OFFSET(Import.PLQ,$A25-1,AY$15-1,1,1)),(1-PLE!$AA$28)*OFFSET(Import.PLQ,$A25-1,AY$15-1,1,1))))</f>
        <v>0</v>
      </c>
      <c r="AZ25" s="183">
        <f ca="1">IF(AZ$13="",0,CHOOSE(Detalhamento.OpçãoServiços,OFFSET(Import.PLQ,$A25-1,AZ$15-1,1,1),IF($E25&lt;&gt;1,IF(ISNUMBER(INDEX(Import.PLE,Detalhamento!$E25,Detalhamento!AZ$15)),IF(INDEX(Import.PLE,Detalhamento!$E25,Detalhamento!AZ$15)&lt;=mediçao,OFFSET(Import.PLQ,$A25-1,AZ$15-1,1,1),0),0),PLE!$AA$28*OFFSET(Import.PLQ,$A25-1,AZ$15-1,1,1)),IF($E25&lt;&gt;1,IF(ISNUMBER(INDEX(Import.PLE,Detalhamento!$E25,Detalhamento!AZ$15)),IF(INDEX(Import.PLE,Detalhamento!$E25,Detalhamento!AZ$15)&lt;=mediçao,0,OFFSET(Import.PLQ,$A25-1,AZ$15-1,1,1)),OFFSET(Import.PLQ,$A25-1,AZ$15-1,1,1)),(1-PLE!$AA$28)*OFFSET(Import.PLQ,$A25-1,AZ$15-1,1,1))))</f>
        <v>0</v>
      </c>
      <c r="BA25" s="183">
        <f ca="1">IF(BA$13="",0,CHOOSE(Detalhamento.OpçãoServiços,OFFSET(Import.PLQ,$A25-1,BA$15-1,1,1),IF($E25&lt;&gt;1,IF(ISNUMBER(INDEX(Import.PLE,Detalhamento!$E25,Detalhamento!BA$15)),IF(INDEX(Import.PLE,Detalhamento!$E25,Detalhamento!BA$15)&lt;=mediçao,OFFSET(Import.PLQ,$A25-1,BA$15-1,1,1),0),0),PLE!$AA$28*OFFSET(Import.PLQ,$A25-1,BA$15-1,1,1)),IF($E25&lt;&gt;1,IF(ISNUMBER(INDEX(Import.PLE,Detalhamento!$E25,Detalhamento!BA$15)),IF(INDEX(Import.PLE,Detalhamento!$E25,Detalhamento!BA$15)&lt;=mediçao,0,OFFSET(Import.PLQ,$A25-1,BA$15-1,1,1)),OFFSET(Import.PLQ,$A25-1,BA$15-1,1,1)),(1-PLE!$AA$28)*OFFSET(Import.PLQ,$A25-1,BA$15-1,1,1))))</f>
        <v>0</v>
      </c>
      <c r="BB25" s="183">
        <f ca="1">IF(BB$13="",0,CHOOSE(Detalhamento.OpçãoServiços,OFFSET(Import.PLQ,$A25-1,BB$15-1,1,1),IF($E25&lt;&gt;1,IF(ISNUMBER(INDEX(Import.PLE,Detalhamento!$E25,Detalhamento!BB$15)),IF(INDEX(Import.PLE,Detalhamento!$E25,Detalhamento!BB$15)&lt;=mediçao,OFFSET(Import.PLQ,$A25-1,BB$15-1,1,1),0),0),PLE!$AA$28*OFFSET(Import.PLQ,$A25-1,BB$15-1,1,1)),IF($E25&lt;&gt;1,IF(ISNUMBER(INDEX(Import.PLE,Detalhamento!$E25,Detalhamento!BB$15)),IF(INDEX(Import.PLE,Detalhamento!$E25,Detalhamento!BB$15)&lt;=mediçao,0,OFFSET(Import.PLQ,$A25-1,BB$15-1,1,1)),OFFSET(Import.PLQ,$A25-1,BB$15-1,1,1)),(1-PLE!$AA$28)*OFFSET(Import.PLQ,$A25-1,BB$15-1,1,1))))</f>
        <v>0</v>
      </c>
      <c r="BC25" s="183">
        <f ca="1">IF(BC$13="",0,CHOOSE(Detalhamento.OpçãoServiços,OFFSET(Import.PLQ,$A25-1,BC$15-1,1,1),IF($E25&lt;&gt;1,IF(ISNUMBER(INDEX(Import.PLE,Detalhamento!$E25,Detalhamento!BC$15)),IF(INDEX(Import.PLE,Detalhamento!$E25,Detalhamento!BC$15)&lt;=mediçao,OFFSET(Import.PLQ,$A25-1,BC$15-1,1,1),0),0),PLE!$AA$28*OFFSET(Import.PLQ,$A25-1,BC$15-1,1,1)),IF($E25&lt;&gt;1,IF(ISNUMBER(INDEX(Import.PLE,Detalhamento!$E25,Detalhamento!BC$15)),IF(INDEX(Import.PLE,Detalhamento!$E25,Detalhamento!BC$15)&lt;=mediçao,0,OFFSET(Import.PLQ,$A25-1,BC$15-1,1,1)),OFFSET(Import.PLQ,$A25-1,BC$15-1,1,1)),(1-PLE!$AA$28)*OFFSET(Import.PLQ,$A25-1,BC$15-1,1,1))))</f>
        <v>0</v>
      </c>
      <c r="BD25" s="183">
        <f ca="1">IF(BD$13="",0,CHOOSE(Detalhamento.OpçãoServiços,OFFSET(Import.PLQ,$A25-1,BD$15-1,1,1),IF($E25&lt;&gt;1,IF(ISNUMBER(INDEX(Import.PLE,Detalhamento!$E25,Detalhamento!BD$15)),IF(INDEX(Import.PLE,Detalhamento!$E25,Detalhamento!BD$15)&lt;=mediçao,OFFSET(Import.PLQ,$A25-1,BD$15-1,1,1),0),0),PLE!$AA$28*OFFSET(Import.PLQ,$A25-1,BD$15-1,1,1)),IF($E25&lt;&gt;1,IF(ISNUMBER(INDEX(Import.PLE,Detalhamento!$E25,Detalhamento!BD$15)),IF(INDEX(Import.PLE,Detalhamento!$E25,Detalhamento!BD$15)&lt;=mediçao,0,OFFSET(Import.PLQ,$A25-1,BD$15-1,1,1)),OFFSET(Import.PLQ,$A25-1,BD$15-1,1,1)),(1-PLE!$AA$28)*OFFSET(Import.PLQ,$A25-1,BD$15-1,1,1))))</f>
        <v>0</v>
      </c>
      <c r="BE25" s="183">
        <f ca="1">IF(BE$13="",0,CHOOSE(Detalhamento.OpçãoServiços,OFFSET(Import.PLQ,$A25-1,BE$15-1,1,1),IF($E25&lt;&gt;1,IF(ISNUMBER(INDEX(Import.PLE,Detalhamento!$E25,Detalhamento!BE$15)),IF(INDEX(Import.PLE,Detalhamento!$E25,Detalhamento!BE$15)&lt;=mediçao,OFFSET(Import.PLQ,$A25-1,BE$15-1,1,1),0),0),PLE!$AA$28*OFFSET(Import.PLQ,$A25-1,BE$15-1,1,1)),IF($E25&lt;&gt;1,IF(ISNUMBER(INDEX(Import.PLE,Detalhamento!$E25,Detalhamento!BE$15)),IF(INDEX(Import.PLE,Detalhamento!$E25,Detalhamento!BE$15)&lt;=mediçao,0,OFFSET(Import.PLQ,$A25-1,BE$15-1,1,1)),OFFSET(Import.PLQ,$A25-1,BE$15-1,1,1)),(1-PLE!$AA$28)*OFFSET(Import.PLQ,$A25-1,BE$15-1,1,1))))</f>
        <v>0</v>
      </c>
      <c r="BF25" s="183">
        <f ca="1">IF(BF$13="",0,CHOOSE(Detalhamento.OpçãoServiços,OFFSET(Import.PLQ,$A25-1,BF$15-1,1,1),IF($E25&lt;&gt;1,IF(ISNUMBER(INDEX(Import.PLE,Detalhamento!$E25,Detalhamento!BF$15)),IF(INDEX(Import.PLE,Detalhamento!$E25,Detalhamento!BF$15)&lt;=mediçao,OFFSET(Import.PLQ,$A25-1,BF$15-1,1,1),0),0),PLE!$AA$28*OFFSET(Import.PLQ,$A25-1,BF$15-1,1,1)),IF($E25&lt;&gt;1,IF(ISNUMBER(INDEX(Import.PLE,Detalhamento!$E25,Detalhamento!BF$15)),IF(INDEX(Import.PLE,Detalhamento!$E25,Detalhamento!BF$15)&lt;=mediçao,0,OFFSET(Import.PLQ,$A25-1,BF$15-1,1,1)),OFFSET(Import.PLQ,$A25-1,BF$15-1,1,1)),(1-PLE!$AA$28)*OFFSET(Import.PLQ,$A25-1,BF$15-1,1,1))))</f>
        <v>0</v>
      </c>
      <c r="BG25" s="183">
        <f ca="1">IF(BG$13="",0,CHOOSE(Detalhamento.OpçãoServiços,OFFSET(Import.PLQ,$A25-1,BG$15-1,1,1),IF($E25&lt;&gt;1,IF(ISNUMBER(INDEX(Import.PLE,Detalhamento!$E25,Detalhamento!BG$15)),IF(INDEX(Import.PLE,Detalhamento!$E25,Detalhamento!BG$15)&lt;=mediçao,OFFSET(Import.PLQ,$A25-1,BG$15-1,1,1),0),0),PLE!$AA$28*OFFSET(Import.PLQ,$A25-1,BG$15-1,1,1)),IF($E25&lt;&gt;1,IF(ISNUMBER(INDEX(Import.PLE,Detalhamento!$E25,Detalhamento!BG$15)),IF(INDEX(Import.PLE,Detalhamento!$E25,Detalhamento!BG$15)&lt;=mediçao,0,OFFSET(Import.PLQ,$A25-1,BG$15-1,1,1)),OFFSET(Import.PLQ,$A25-1,BG$15-1,1,1)),(1-PLE!$AA$28)*OFFSET(Import.PLQ,$A25-1,BG$15-1,1,1))))</f>
        <v>0</v>
      </c>
      <c r="BH25" s="183">
        <f ca="1">IF(BH$13="",0,CHOOSE(Detalhamento.OpçãoServiços,OFFSET(Import.PLQ,$A25-1,BH$15-1,1,1),IF($E25&lt;&gt;1,IF(ISNUMBER(INDEX(Import.PLE,Detalhamento!$E25,Detalhamento!BH$15)),IF(INDEX(Import.PLE,Detalhamento!$E25,Detalhamento!BH$15)&lt;=mediçao,OFFSET(Import.PLQ,$A25-1,BH$15-1,1,1),0),0),PLE!$AA$28*OFFSET(Import.PLQ,$A25-1,BH$15-1,1,1)),IF($E25&lt;&gt;1,IF(ISNUMBER(INDEX(Import.PLE,Detalhamento!$E25,Detalhamento!BH$15)),IF(INDEX(Import.PLE,Detalhamento!$E25,Detalhamento!BH$15)&lt;=mediçao,0,OFFSET(Import.PLQ,$A25-1,BH$15-1,1,1)),OFFSET(Import.PLQ,$A25-1,BH$15-1,1,1)),(1-PLE!$AA$28)*OFFSET(Import.PLQ,$A25-1,BH$15-1,1,1))))</f>
        <v>0</v>
      </c>
      <c r="BI25" s="183">
        <f ca="1">IF(BI$13="",0,CHOOSE(Detalhamento.OpçãoServiços,OFFSET(Import.PLQ,$A25-1,BI$15-1,1,1),IF($E25&lt;&gt;1,IF(ISNUMBER(INDEX(Import.PLE,Detalhamento!$E25,Detalhamento!BI$15)),IF(INDEX(Import.PLE,Detalhamento!$E25,Detalhamento!BI$15)&lt;=mediçao,OFFSET(Import.PLQ,$A25-1,BI$15-1,1,1),0),0),PLE!$AA$28*OFFSET(Import.PLQ,$A25-1,BI$15-1,1,1)),IF($E25&lt;&gt;1,IF(ISNUMBER(INDEX(Import.PLE,Detalhamento!$E25,Detalhamento!BI$15)),IF(INDEX(Import.PLE,Detalhamento!$E25,Detalhamento!BI$15)&lt;=mediçao,0,OFFSET(Import.PLQ,$A25-1,BI$15-1,1,1)),OFFSET(Import.PLQ,$A25-1,BI$15-1,1,1)),(1-PLE!$AA$28)*OFFSET(Import.PLQ,$A25-1,BI$15-1,1,1))))</f>
        <v>0</v>
      </c>
    </row>
    <row r="26" spans="1:61" hidden="1" x14ac:dyDescent="0.2">
      <c r="A26" s="196">
        <v>10</v>
      </c>
      <c r="B26" s="28" t="str">
        <f t="shared" ca="1" si="8"/>
        <v>Nível</v>
      </c>
      <c r="E26" s="193">
        <f t="shared" ca="1" si="9"/>
        <v>0</v>
      </c>
      <c r="F26" s="195">
        <f t="shared" ca="1" si="10"/>
        <v>0</v>
      </c>
      <c r="G26" s="194" t="str">
        <f t="shared" ca="1" si="11"/>
        <v>5.0</v>
      </c>
      <c r="H26" s="222" t="str">
        <f t="shared" ca="1" si="11"/>
        <v>TERRAPLANAGEM</v>
      </c>
      <c r="I26" s="48" t="str">
        <f t="shared" ca="1" si="12"/>
        <v/>
      </c>
      <c r="J26" s="183" t="str">
        <f t="shared" ca="1" si="13"/>
        <v/>
      </c>
      <c r="K26" s="83"/>
      <c r="L26" s="183">
        <f ca="1">IF(L$13="",0,CHOOSE(Detalhamento.OpçãoServiços,OFFSET(Import.PLQ,$A26-1,L$15-1,1,1),IF($E26&lt;&gt;1,IF(ISNUMBER(INDEX(Import.PLE,Detalhamento!$E26,Detalhamento!L$15)),IF(INDEX(Import.PLE,Detalhamento!$E26,Detalhamento!L$15)&lt;=mediçao,OFFSET(Import.PLQ,$A26-1,L$15-1,1,1),0),0),PLE!$AA$28*OFFSET(Import.PLQ,$A26-1,L$15-1,1,1)),IF($E26&lt;&gt;1,IF(ISNUMBER(INDEX(Import.PLE,Detalhamento!$E26,Detalhamento!L$15)),IF(INDEX(Import.PLE,Detalhamento!$E26,Detalhamento!L$15)&lt;=mediçao,0,OFFSET(Import.PLQ,$A26-1,L$15-1,1,1)),OFFSET(Import.PLQ,$A26-1,L$15-1,1,1)),(1-PLE!$AA$28)*OFFSET(Import.PLQ,$A26-1,L$15-1,1,1))))</f>
        <v>0</v>
      </c>
      <c r="M26" s="183">
        <f ca="1">IF(M$13="",0,CHOOSE(Detalhamento.OpçãoServiços,OFFSET(Import.PLQ,$A26-1,M$15-1,1,1),IF($E26&lt;&gt;1,IF(ISNUMBER(INDEX(Import.PLE,Detalhamento!$E26,Detalhamento!M$15)),IF(INDEX(Import.PLE,Detalhamento!$E26,Detalhamento!M$15)&lt;=mediçao,OFFSET(Import.PLQ,$A26-1,M$15-1,1,1),0),0),PLE!$AA$28*OFFSET(Import.PLQ,$A26-1,M$15-1,1,1)),IF($E26&lt;&gt;1,IF(ISNUMBER(INDEX(Import.PLE,Detalhamento!$E26,Detalhamento!M$15)),IF(INDEX(Import.PLE,Detalhamento!$E26,Detalhamento!M$15)&lt;=mediçao,0,OFFSET(Import.PLQ,$A26-1,M$15-1,1,1)),OFFSET(Import.PLQ,$A26-1,M$15-1,1,1)),(1-PLE!$AA$28)*OFFSET(Import.PLQ,$A26-1,M$15-1,1,1))))</f>
        <v>0</v>
      </c>
      <c r="N26" s="183">
        <f ca="1">IF(N$13="",0,CHOOSE(Detalhamento.OpçãoServiços,OFFSET(Import.PLQ,$A26-1,N$15-1,1,1),IF($E26&lt;&gt;1,IF(ISNUMBER(INDEX(Import.PLE,Detalhamento!$E26,Detalhamento!N$15)),IF(INDEX(Import.PLE,Detalhamento!$E26,Detalhamento!N$15)&lt;=mediçao,OFFSET(Import.PLQ,$A26-1,N$15-1,1,1),0),0),PLE!$AA$28*OFFSET(Import.PLQ,$A26-1,N$15-1,1,1)),IF($E26&lt;&gt;1,IF(ISNUMBER(INDEX(Import.PLE,Detalhamento!$E26,Detalhamento!N$15)),IF(INDEX(Import.PLE,Detalhamento!$E26,Detalhamento!N$15)&lt;=mediçao,0,OFFSET(Import.PLQ,$A26-1,N$15-1,1,1)),OFFSET(Import.PLQ,$A26-1,N$15-1,1,1)),(1-PLE!$AA$28)*OFFSET(Import.PLQ,$A26-1,N$15-1,1,1))))</f>
        <v>0</v>
      </c>
      <c r="O26" s="183">
        <f ca="1">IF(O$13="",0,CHOOSE(Detalhamento.OpçãoServiços,OFFSET(Import.PLQ,$A26-1,O$15-1,1,1),IF($E26&lt;&gt;1,IF(ISNUMBER(INDEX(Import.PLE,Detalhamento!$E26,Detalhamento!O$15)),IF(INDEX(Import.PLE,Detalhamento!$E26,Detalhamento!O$15)&lt;=mediçao,OFFSET(Import.PLQ,$A26-1,O$15-1,1,1),0),0),PLE!$AA$28*OFFSET(Import.PLQ,$A26-1,O$15-1,1,1)),IF($E26&lt;&gt;1,IF(ISNUMBER(INDEX(Import.PLE,Detalhamento!$E26,Detalhamento!O$15)),IF(INDEX(Import.PLE,Detalhamento!$E26,Detalhamento!O$15)&lt;=mediçao,0,OFFSET(Import.PLQ,$A26-1,O$15-1,1,1)),OFFSET(Import.PLQ,$A26-1,O$15-1,1,1)),(1-PLE!$AA$28)*OFFSET(Import.PLQ,$A26-1,O$15-1,1,1))))</f>
        <v>0</v>
      </c>
      <c r="P26" s="183">
        <f ca="1">IF(P$13="",0,CHOOSE(Detalhamento.OpçãoServiços,OFFSET(Import.PLQ,$A26-1,P$15-1,1,1),IF($E26&lt;&gt;1,IF(ISNUMBER(INDEX(Import.PLE,Detalhamento!$E26,Detalhamento!P$15)),IF(INDEX(Import.PLE,Detalhamento!$E26,Detalhamento!P$15)&lt;=mediçao,OFFSET(Import.PLQ,$A26-1,P$15-1,1,1),0),0),PLE!$AA$28*OFFSET(Import.PLQ,$A26-1,P$15-1,1,1)),IF($E26&lt;&gt;1,IF(ISNUMBER(INDEX(Import.PLE,Detalhamento!$E26,Detalhamento!P$15)),IF(INDEX(Import.PLE,Detalhamento!$E26,Detalhamento!P$15)&lt;=mediçao,0,OFFSET(Import.PLQ,$A26-1,P$15-1,1,1)),OFFSET(Import.PLQ,$A26-1,P$15-1,1,1)),(1-PLE!$AA$28)*OFFSET(Import.PLQ,$A26-1,P$15-1,1,1))))</f>
        <v>0</v>
      </c>
      <c r="Q26" s="183">
        <f ca="1">IF(Q$13="",0,CHOOSE(Detalhamento.OpçãoServiços,OFFSET(Import.PLQ,$A26-1,Q$15-1,1,1),IF($E26&lt;&gt;1,IF(ISNUMBER(INDEX(Import.PLE,Detalhamento!$E26,Detalhamento!Q$15)),IF(INDEX(Import.PLE,Detalhamento!$E26,Detalhamento!Q$15)&lt;=mediçao,OFFSET(Import.PLQ,$A26-1,Q$15-1,1,1),0),0),PLE!$AA$28*OFFSET(Import.PLQ,$A26-1,Q$15-1,1,1)),IF($E26&lt;&gt;1,IF(ISNUMBER(INDEX(Import.PLE,Detalhamento!$E26,Detalhamento!Q$15)),IF(INDEX(Import.PLE,Detalhamento!$E26,Detalhamento!Q$15)&lt;=mediçao,0,OFFSET(Import.PLQ,$A26-1,Q$15-1,1,1)),OFFSET(Import.PLQ,$A26-1,Q$15-1,1,1)),(1-PLE!$AA$28)*OFFSET(Import.PLQ,$A26-1,Q$15-1,1,1))))</f>
        <v>0</v>
      </c>
      <c r="R26" s="183">
        <f ca="1">IF(R$13="",0,CHOOSE(Detalhamento.OpçãoServiços,OFFSET(Import.PLQ,$A26-1,R$15-1,1,1),IF($E26&lt;&gt;1,IF(ISNUMBER(INDEX(Import.PLE,Detalhamento!$E26,Detalhamento!R$15)),IF(INDEX(Import.PLE,Detalhamento!$E26,Detalhamento!R$15)&lt;=mediçao,OFFSET(Import.PLQ,$A26-1,R$15-1,1,1),0),0),PLE!$AA$28*OFFSET(Import.PLQ,$A26-1,R$15-1,1,1)),IF($E26&lt;&gt;1,IF(ISNUMBER(INDEX(Import.PLE,Detalhamento!$E26,Detalhamento!R$15)),IF(INDEX(Import.PLE,Detalhamento!$E26,Detalhamento!R$15)&lt;=mediçao,0,OFFSET(Import.PLQ,$A26-1,R$15-1,1,1)),OFFSET(Import.PLQ,$A26-1,R$15-1,1,1)),(1-PLE!$AA$28)*OFFSET(Import.PLQ,$A26-1,R$15-1,1,1))))</f>
        <v>0</v>
      </c>
      <c r="S26" s="183">
        <f ca="1">IF(S$13="",0,CHOOSE(Detalhamento.OpçãoServiços,OFFSET(Import.PLQ,$A26-1,S$15-1,1,1),IF($E26&lt;&gt;1,IF(ISNUMBER(INDEX(Import.PLE,Detalhamento!$E26,Detalhamento!S$15)),IF(INDEX(Import.PLE,Detalhamento!$E26,Detalhamento!S$15)&lt;=mediçao,OFFSET(Import.PLQ,$A26-1,S$15-1,1,1),0),0),PLE!$AA$28*OFFSET(Import.PLQ,$A26-1,S$15-1,1,1)),IF($E26&lt;&gt;1,IF(ISNUMBER(INDEX(Import.PLE,Detalhamento!$E26,Detalhamento!S$15)),IF(INDEX(Import.PLE,Detalhamento!$E26,Detalhamento!S$15)&lt;=mediçao,0,OFFSET(Import.PLQ,$A26-1,S$15-1,1,1)),OFFSET(Import.PLQ,$A26-1,S$15-1,1,1)),(1-PLE!$AA$28)*OFFSET(Import.PLQ,$A26-1,S$15-1,1,1))))</f>
        <v>0</v>
      </c>
      <c r="T26" s="183">
        <f ca="1">IF(T$13="",0,CHOOSE(Detalhamento.OpçãoServiços,OFFSET(Import.PLQ,$A26-1,T$15-1,1,1),IF($E26&lt;&gt;1,IF(ISNUMBER(INDEX(Import.PLE,Detalhamento!$E26,Detalhamento!T$15)),IF(INDEX(Import.PLE,Detalhamento!$E26,Detalhamento!T$15)&lt;=mediçao,OFFSET(Import.PLQ,$A26-1,T$15-1,1,1),0),0),PLE!$AA$28*OFFSET(Import.PLQ,$A26-1,T$15-1,1,1)),IF($E26&lt;&gt;1,IF(ISNUMBER(INDEX(Import.PLE,Detalhamento!$E26,Detalhamento!T$15)),IF(INDEX(Import.PLE,Detalhamento!$E26,Detalhamento!T$15)&lt;=mediçao,0,OFFSET(Import.PLQ,$A26-1,T$15-1,1,1)),OFFSET(Import.PLQ,$A26-1,T$15-1,1,1)),(1-PLE!$AA$28)*OFFSET(Import.PLQ,$A26-1,T$15-1,1,1))))</f>
        <v>0</v>
      </c>
      <c r="U26" s="183">
        <f ca="1">IF(U$13="",0,CHOOSE(Detalhamento.OpçãoServiços,OFFSET(Import.PLQ,$A26-1,U$15-1,1,1),IF($E26&lt;&gt;1,IF(ISNUMBER(INDEX(Import.PLE,Detalhamento!$E26,Detalhamento!U$15)),IF(INDEX(Import.PLE,Detalhamento!$E26,Detalhamento!U$15)&lt;=mediçao,OFFSET(Import.PLQ,$A26-1,U$15-1,1,1),0),0),PLE!$AA$28*OFFSET(Import.PLQ,$A26-1,U$15-1,1,1)),IF($E26&lt;&gt;1,IF(ISNUMBER(INDEX(Import.PLE,Detalhamento!$E26,Detalhamento!U$15)),IF(INDEX(Import.PLE,Detalhamento!$E26,Detalhamento!U$15)&lt;=mediçao,0,OFFSET(Import.PLQ,$A26-1,U$15-1,1,1)),OFFSET(Import.PLQ,$A26-1,U$15-1,1,1)),(1-PLE!$AA$28)*OFFSET(Import.PLQ,$A26-1,U$15-1,1,1))))</f>
        <v>0</v>
      </c>
      <c r="V26" s="183">
        <f ca="1">IF(V$13="",0,CHOOSE(Detalhamento.OpçãoServiços,OFFSET(Import.PLQ,$A26-1,V$15-1,1,1),IF($E26&lt;&gt;1,IF(ISNUMBER(INDEX(Import.PLE,Detalhamento!$E26,Detalhamento!V$15)),IF(INDEX(Import.PLE,Detalhamento!$E26,Detalhamento!V$15)&lt;=mediçao,OFFSET(Import.PLQ,$A26-1,V$15-1,1,1),0),0),PLE!$AA$28*OFFSET(Import.PLQ,$A26-1,V$15-1,1,1)),IF($E26&lt;&gt;1,IF(ISNUMBER(INDEX(Import.PLE,Detalhamento!$E26,Detalhamento!V$15)),IF(INDEX(Import.PLE,Detalhamento!$E26,Detalhamento!V$15)&lt;=mediçao,0,OFFSET(Import.PLQ,$A26-1,V$15-1,1,1)),OFFSET(Import.PLQ,$A26-1,V$15-1,1,1)),(1-PLE!$AA$28)*OFFSET(Import.PLQ,$A26-1,V$15-1,1,1))))</f>
        <v>0</v>
      </c>
      <c r="W26" s="183">
        <f ca="1">IF(W$13="",0,CHOOSE(Detalhamento.OpçãoServiços,OFFSET(Import.PLQ,$A26-1,W$15-1,1,1),IF($E26&lt;&gt;1,IF(ISNUMBER(INDEX(Import.PLE,Detalhamento!$E26,Detalhamento!W$15)),IF(INDEX(Import.PLE,Detalhamento!$E26,Detalhamento!W$15)&lt;=mediçao,OFFSET(Import.PLQ,$A26-1,W$15-1,1,1),0),0),PLE!$AA$28*OFFSET(Import.PLQ,$A26-1,W$15-1,1,1)),IF($E26&lt;&gt;1,IF(ISNUMBER(INDEX(Import.PLE,Detalhamento!$E26,Detalhamento!W$15)),IF(INDEX(Import.PLE,Detalhamento!$E26,Detalhamento!W$15)&lt;=mediçao,0,OFFSET(Import.PLQ,$A26-1,W$15-1,1,1)),OFFSET(Import.PLQ,$A26-1,W$15-1,1,1)),(1-PLE!$AA$28)*OFFSET(Import.PLQ,$A26-1,W$15-1,1,1))))</f>
        <v>0</v>
      </c>
      <c r="X26" s="183">
        <f ca="1">IF(X$13="",0,CHOOSE(Detalhamento.OpçãoServiços,OFFSET(Import.PLQ,$A26-1,X$15-1,1,1),IF($E26&lt;&gt;1,IF(ISNUMBER(INDEX(Import.PLE,Detalhamento!$E26,Detalhamento!X$15)),IF(INDEX(Import.PLE,Detalhamento!$E26,Detalhamento!X$15)&lt;=mediçao,OFFSET(Import.PLQ,$A26-1,X$15-1,1,1),0),0),PLE!$AA$28*OFFSET(Import.PLQ,$A26-1,X$15-1,1,1)),IF($E26&lt;&gt;1,IF(ISNUMBER(INDEX(Import.PLE,Detalhamento!$E26,Detalhamento!X$15)),IF(INDEX(Import.PLE,Detalhamento!$E26,Detalhamento!X$15)&lt;=mediçao,0,OFFSET(Import.PLQ,$A26-1,X$15-1,1,1)),OFFSET(Import.PLQ,$A26-1,X$15-1,1,1)),(1-PLE!$AA$28)*OFFSET(Import.PLQ,$A26-1,X$15-1,1,1))))</f>
        <v>0</v>
      </c>
      <c r="Y26" s="183">
        <f ca="1">IF(Y$13="",0,CHOOSE(Detalhamento.OpçãoServiços,OFFSET(Import.PLQ,$A26-1,Y$15-1,1,1),IF($E26&lt;&gt;1,IF(ISNUMBER(INDEX(Import.PLE,Detalhamento!$E26,Detalhamento!Y$15)),IF(INDEX(Import.PLE,Detalhamento!$E26,Detalhamento!Y$15)&lt;=mediçao,OFFSET(Import.PLQ,$A26-1,Y$15-1,1,1),0),0),PLE!$AA$28*OFFSET(Import.PLQ,$A26-1,Y$15-1,1,1)),IF($E26&lt;&gt;1,IF(ISNUMBER(INDEX(Import.PLE,Detalhamento!$E26,Detalhamento!Y$15)),IF(INDEX(Import.PLE,Detalhamento!$E26,Detalhamento!Y$15)&lt;=mediçao,0,OFFSET(Import.PLQ,$A26-1,Y$15-1,1,1)),OFFSET(Import.PLQ,$A26-1,Y$15-1,1,1)),(1-PLE!$AA$28)*OFFSET(Import.PLQ,$A26-1,Y$15-1,1,1))))</f>
        <v>0</v>
      </c>
      <c r="Z26" s="183">
        <f ca="1">IF(Z$13="",0,CHOOSE(Detalhamento.OpçãoServiços,OFFSET(Import.PLQ,$A26-1,Z$15-1,1,1),IF($E26&lt;&gt;1,IF(ISNUMBER(INDEX(Import.PLE,Detalhamento!$E26,Detalhamento!Z$15)),IF(INDEX(Import.PLE,Detalhamento!$E26,Detalhamento!Z$15)&lt;=mediçao,OFFSET(Import.PLQ,$A26-1,Z$15-1,1,1),0),0),PLE!$AA$28*OFFSET(Import.PLQ,$A26-1,Z$15-1,1,1)),IF($E26&lt;&gt;1,IF(ISNUMBER(INDEX(Import.PLE,Detalhamento!$E26,Detalhamento!Z$15)),IF(INDEX(Import.PLE,Detalhamento!$E26,Detalhamento!Z$15)&lt;=mediçao,0,OFFSET(Import.PLQ,$A26-1,Z$15-1,1,1)),OFFSET(Import.PLQ,$A26-1,Z$15-1,1,1)),(1-PLE!$AA$28)*OFFSET(Import.PLQ,$A26-1,Z$15-1,1,1))))</f>
        <v>0</v>
      </c>
      <c r="AA26" s="183">
        <f ca="1">IF(AA$13="",0,CHOOSE(Detalhamento.OpçãoServiços,OFFSET(Import.PLQ,$A26-1,AA$15-1,1,1),IF($E26&lt;&gt;1,IF(ISNUMBER(INDEX(Import.PLE,Detalhamento!$E26,Detalhamento!AA$15)),IF(INDEX(Import.PLE,Detalhamento!$E26,Detalhamento!AA$15)&lt;=mediçao,OFFSET(Import.PLQ,$A26-1,AA$15-1,1,1),0),0),PLE!$AA$28*OFFSET(Import.PLQ,$A26-1,AA$15-1,1,1)),IF($E26&lt;&gt;1,IF(ISNUMBER(INDEX(Import.PLE,Detalhamento!$E26,Detalhamento!AA$15)),IF(INDEX(Import.PLE,Detalhamento!$E26,Detalhamento!AA$15)&lt;=mediçao,0,OFFSET(Import.PLQ,$A26-1,AA$15-1,1,1)),OFFSET(Import.PLQ,$A26-1,AA$15-1,1,1)),(1-PLE!$AA$28)*OFFSET(Import.PLQ,$A26-1,AA$15-1,1,1))))</f>
        <v>0</v>
      </c>
      <c r="AB26" s="183">
        <f ca="1">IF(AB$13="",0,CHOOSE(Detalhamento.OpçãoServiços,OFFSET(Import.PLQ,$A26-1,AB$15-1,1,1),IF($E26&lt;&gt;1,IF(ISNUMBER(INDEX(Import.PLE,Detalhamento!$E26,Detalhamento!AB$15)),IF(INDEX(Import.PLE,Detalhamento!$E26,Detalhamento!AB$15)&lt;=mediçao,OFFSET(Import.PLQ,$A26-1,AB$15-1,1,1),0),0),PLE!$AA$28*OFFSET(Import.PLQ,$A26-1,AB$15-1,1,1)),IF($E26&lt;&gt;1,IF(ISNUMBER(INDEX(Import.PLE,Detalhamento!$E26,Detalhamento!AB$15)),IF(INDEX(Import.PLE,Detalhamento!$E26,Detalhamento!AB$15)&lt;=mediçao,0,OFFSET(Import.PLQ,$A26-1,AB$15-1,1,1)),OFFSET(Import.PLQ,$A26-1,AB$15-1,1,1)),(1-PLE!$AA$28)*OFFSET(Import.PLQ,$A26-1,AB$15-1,1,1))))</f>
        <v>0</v>
      </c>
      <c r="AC26" s="183">
        <f ca="1">IF(AC$13="",0,CHOOSE(Detalhamento.OpçãoServiços,OFFSET(Import.PLQ,$A26-1,AC$15-1,1,1),IF($E26&lt;&gt;1,IF(ISNUMBER(INDEX(Import.PLE,Detalhamento!$E26,Detalhamento!AC$15)),IF(INDEX(Import.PLE,Detalhamento!$E26,Detalhamento!AC$15)&lt;=mediçao,OFFSET(Import.PLQ,$A26-1,AC$15-1,1,1),0),0),PLE!$AA$28*OFFSET(Import.PLQ,$A26-1,AC$15-1,1,1)),IF($E26&lt;&gt;1,IF(ISNUMBER(INDEX(Import.PLE,Detalhamento!$E26,Detalhamento!AC$15)),IF(INDEX(Import.PLE,Detalhamento!$E26,Detalhamento!AC$15)&lt;=mediçao,0,OFFSET(Import.PLQ,$A26-1,AC$15-1,1,1)),OFFSET(Import.PLQ,$A26-1,AC$15-1,1,1)),(1-PLE!$AA$28)*OFFSET(Import.PLQ,$A26-1,AC$15-1,1,1))))</f>
        <v>0</v>
      </c>
      <c r="AD26" s="183">
        <f ca="1">IF(AD$13="",0,CHOOSE(Detalhamento.OpçãoServiços,OFFSET(Import.PLQ,$A26-1,AD$15-1,1,1),IF($E26&lt;&gt;1,IF(ISNUMBER(INDEX(Import.PLE,Detalhamento!$E26,Detalhamento!AD$15)),IF(INDEX(Import.PLE,Detalhamento!$E26,Detalhamento!AD$15)&lt;=mediçao,OFFSET(Import.PLQ,$A26-1,AD$15-1,1,1),0),0),PLE!$AA$28*OFFSET(Import.PLQ,$A26-1,AD$15-1,1,1)),IF($E26&lt;&gt;1,IF(ISNUMBER(INDEX(Import.PLE,Detalhamento!$E26,Detalhamento!AD$15)),IF(INDEX(Import.PLE,Detalhamento!$E26,Detalhamento!AD$15)&lt;=mediçao,0,OFFSET(Import.PLQ,$A26-1,AD$15-1,1,1)),OFFSET(Import.PLQ,$A26-1,AD$15-1,1,1)),(1-PLE!$AA$28)*OFFSET(Import.PLQ,$A26-1,AD$15-1,1,1))))</f>
        <v>0</v>
      </c>
      <c r="AE26" s="183">
        <f ca="1">IF(AE$13="",0,CHOOSE(Detalhamento.OpçãoServiços,OFFSET(Import.PLQ,$A26-1,AE$15-1,1,1),IF($E26&lt;&gt;1,IF(ISNUMBER(INDEX(Import.PLE,Detalhamento!$E26,Detalhamento!AE$15)),IF(INDEX(Import.PLE,Detalhamento!$E26,Detalhamento!AE$15)&lt;=mediçao,OFFSET(Import.PLQ,$A26-1,AE$15-1,1,1),0),0),PLE!$AA$28*OFFSET(Import.PLQ,$A26-1,AE$15-1,1,1)),IF($E26&lt;&gt;1,IF(ISNUMBER(INDEX(Import.PLE,Detalhamento!$E26,Detalhamento!AE$15)),IF(INDEX(Import.PLE,Detalhamento!$E26,Detalhamento!AE$15)&lt;=mediçao,0,OFFSET(Import.PLQ,$A26-1,AE$15-1,1,1)),OFFSET(Import.PLQ,$A26-1,AE$15-1,1,1)),(1-PLE!$AA$28)*OFFSET(Import.PLQ,$A26-1,AE$15-1,1,1))))</f>
        <v>0</v>
      </c>
      <c r="AF26" s="183">
        <f ca="1">IF(AF$13="",0,CHOOSE(Detalhamento.OpçãoServiços,OFFSET(Import.PLQ,$A26-1,AF$15-1,1,1),IF($E26&lt;&gt;1,IF(ISNUMBER(INDEX(Import.PLE,Detalhamento!$E26,Detalhamento!AF$15)),IF(INDEX(Import.PLE,Detalhamento!$E26,Detalhamento!AF$15)&lt;=mediçao,OFFSET(Import.PLQ,$A26-1,AF$15-1,1,1),0),0),PLE!$AA$28*OFFSET(Import.PLQ,$A26-1,AF$15-1,1,1)),IF($E26&lt;&gt;1,IF(ISNUMBER(INDEX(Import.PLE,Detalhamento!$E26,Detalhamento!AF$15)),IF(INDEX(Import.PLE,Detalhamento!$E26,Detalhamento!AF$15)&lt;=mediçao,0,OFFSET(Import.PLQ,$A26-1,AF$15-1,1,1)),OFFSET(Import.PLQ,$A26-1,AF$15-1,1,1)),(1-PLE!$AA$28)*OFFSET(Import.PLQ,$A26-1,AF$15-1,1,1))))</f>
        <v>0</v>
      </c>
      <c r="AG26" s="183">
        <f ca="1">IF(AG$13="",0,CHOOSE(Detalhamento.OpçãoServiços,OFFSET(Import.PLQ,$A26-1,AG$15-1,1,1),IF($E26&lt;&gt;1,IF(ISNUMBER(INDEX(Import.PLE,Detalhamento!$E26,Detalhamento!AG$15)),IF(INDEX(Import.PLE,Detalhamento!$E26,Detalhamento!AG$15)&lt;=mediçao,OFFSET(Import.PLQ,$A26-1,AG$15-1,1,1),0),0),PLE!$AA$28*OFFSET(Import.PLQ,$A26-1,AG$15-1,1,1)),IF($E26&lt;&gt;1,IF(ISNUMBER(INDEX(Import.PLE,Detalhamento!$E26,Detalhamento!AG$15)),IF(INDEX(Import.PLE,Detalhamento!$E26,Detalhamento!AG$15)&lt;=mediçao,0,OFFSET(Import.PLQ,$A26-1,AG$15-1,1,1)),OFFSET(Import.PLQ,$A26-1,AG$15-1,1,1)),(1-PLE!$AA$28)*OFFSET(Import.PLQ,$A26-1,AG$15-1,1,1))))</f>
        <v>0</v>
      </c>
      <c r="AH26" s="183">
        <f ca="1">IF(AH$13="",0,CHOOSE(Detalhamento.OpçãoServiços,OFFSET(Import.PLQ,$A26-1,AH$15-1,1,1),IF($E26&lt;&gt;1,IF(ISNUMBER(INDEX(Import.PLE,Detalhamento!$E26,Detalhamento!AH$15)),IF(INDEX(Import.PLE,Detalhamento!$E26,Detalhamento!AH$15)&lt;=mediçao,OFFSET(Import.PLQ,$A26-1,AH$15-1,1,1),0),0),PLE!$AA$28*OFFSET(Import.PLQ,$A26-1,AH$15-1,1,1)),IF($E26&lt;&gt;1,IF(ISNUMBER(INDEX(Import.PLE,Detalhamento!$E26,Detalhamento!AH$15)),IF(INDEX(Import.PLE,Detalhamento!$E26,Detalhamento!AH$15)&lt;=mediçao,0,OFFSET(Import.PLQ,$A26-1,AH$15-1,1,1)),OFFSET(Import.PLQ,$A26-1,AH$15-1,1,1)),(1-PLE!$AA$28)*OFFSET(Import.PLQ,$A26-1,AH$15-1,1,1))))</f>
        <v>0</v>
      </c>
      <c r="AI26" s="183">
        <f ca="1">IF(AI$13="",0,CHOOSE(Detalhamento.OpçãoServiços,OFFSET(Import.PLQ,$A26-1,AI$15-1,1,1),IF($E26&lt;&gt;1,IF(ISNUMBER(INDEX(Import.PLE,Detalhamento!$E26,Detalhamento!AI$15)),IF(INDEX(Import.PLE,Detalhamento!$E26,Detalhamento!AI$15)&lt;=mediçao,OFFSET(Import.PLQ,$A26-1,AI$15-1,1,1),0),0),PLE!$AA$28*OFFSET(Import.PLQ,$A26-1,AI$15-1,1,1)),IF($E26&lt;&gt;1,IF(ISNUMBER(INDEX(Import.PLE,Detalhamento!$E26,Detalhamento!AI$15)),IF(INDEX(Import.PLE,Detalhamento!$E26,Detalhamento!AI$15)&lt;=mediçao,0,OFFSET(Import.PLQ,$A26-1,AI$15-1,1,1)),OFFSET(Import.PLQ,$A26-1,AI$15-1,1,1)),(1-PLE!$AA$28)*OFFSET(Import.PLQ,$A26-1,AI$15-1,1,1))))</f>
        <v>0</v>
      </c>
      <c r="AJ26" s="183">
        <f ca="1">IF(AJ$13="",0,CHOOSE(Detalhamento.OpçãoServiços,OFFSET(Import.PLQ,$A26-1,AJ$15-1,1,1),IF($E26&lt;&gt;1,IF(ISNUMBER(INDEX(Import.PLE,Detalhamento!$E26,Detalhamento!AJ$15)),IF(INDEX(Import.PLE,Detalhamento!$E26,Detalhamento!AJ$15)&lt;=mediçao,OFFSET(Import.PLQ,$A26-1,AJ$15-1,1,1),0),0),PLE!$AA$28*OFFSET(Import.PLQ,$A26-1,AJ$15-1,1,1)),IF($E26&lt;&gt;1,IF(ISNUMBER(INDEX(Import.PLE,Detalhamento!$E26,Detalhamento!AJ$15)),IF(INDEX(Import.PLE,Detalhamento!$E26,Detalhamento!AJ$15)&lt;=mediçao,0,OFFSET(Import.PLQ,$A26-1,AJ$15-1,1,1)),OFFSET(Import.PLQ,$A26-1,AJ$15-1,1,1)),(1-PLE!$AA$28)*OFFSET(Import.PLQ,$A26-1,AJ$15-1,1,1))))</f>
        <v>0</v>
      </c>
      <c r="AK26" s="183">
        <f ca="1">IF(AK$13="",0,CHOOSE(Detalhamento.OpçãoServiços,OFFSET(Import.PLQ,$A26-1,AK$15-1,1,1),IF($E26&lt;&gt;1,IF(ISNUMBER(INDEX(Import.PLE,Detalhamento!$E26,Detalhamento!AK$15)),IF(INDEX(Import.PLE,Detalhamento!$E26,Detalhamento!AK$15)&lt;=mediçao,OFFSET(Import.PLQ,$A26-1,AK$15-1,1,1),0),0),PLE!$AA$28*OFFSET(Import.PLQ,$A26-1,AK$15-1,1,1)),IF($E26&lt;&gt;1,IF(ISNUMBER(INDEX(Import.PLE,Detalhamento!$E26,Detalhamento!AK$15)),IF(INDEX(Import.PLE,Detalhamento!$E26,Detalhamento!AK$15)&lt;=mediçao,0,OFFSET(Import.PLQ,$A26-1,AK$15-1,1,1)),OFFSET(Import.PLQ,$A26-1,AK$15-1,1,1)),(1-PLE!$AA$28)*OFFSET(Import.PLQ,$A26-1,AK$15-1,1,1))))</f>
        <v>0</v>
      </c>
      <c r="AL26" s="183">
        <f ca="1">IF(AL$13="",0,CHOOSE(Detalhamento.OpçãoServiços,OFFSET(Import.PLQ,$A26-1,AL$15-1,1,1),IF($E26&lt;&gt;1,IF(ISNUMBER(INDEX(Import.PLE,Detalhamento!$E26,Detalhamento!AL$15)),IF(INDEX(Import.PLE,Detalhamento!$E26,Detalhamento!AL$15)&lt;=mediçao,OFFSET(Import.PLQ,$A26-1,AL$15-1,1,1),0),0),PLE!$AA$28*OFFSET(Import.PLQ,$A26-1,AL$15-1,1,1)),IF($E26&lt;&gt;1,IF(ISNUMBER(INDEX(Import.PLE,Detalhamento!$E26,Detalhamento!AL$15)),IF(INDEX(Import.PLE,Detalhamento!$E26,Detalhamento!AL$15)&lt;=mediçao,0,OFFSET(Import.PLQ,$A26-1,AL$15-1,1,1)),OFFSET(Import.PLQ,$A26-1,AL$15-1,1,1)),(1-PLE!$AA$28)*OFFSET(Import.PLQ,$A26-1,AL$15-1,1,1))))</f>
        <v>0</v>
      </c>
      <c r="AM26" s="183">
        <f ca="1">IF(AM$13="",0,CHOOSE(Detalhamento.OpçãoServiços,OFFSET(Import.PLQ,$A26-1,AM$15-1,1,1),IF($E26&lt;&gt;1,IF(ISNUMBER(INDEX(Import.PLE,Detalhamento!$E26,Detalhamento!AM$15)),IF(INDEX(Import.PLE,Detalhamento!$E26,Detalhamento!AM$15)&lt;=mediçao,OFFSET(Import.PLQ,$A26-1,AM$15-1,1,1),0),0),PLE!$AA$28*OFFSET(Import.PLQ,$A26-1,AM$15-1,1,1)),IF($E26&lt;&gt;1,IF(ISNUMBER(INDEX(Import.PLE,Detalhamento!$E26,Detalhamento!AM$15)),IF(INDEX(Import.PLE,Detalhamento!$E26,Detalhamento!AM$15)&lt;=mediçao,0,OFFSET(Import.PLQ,$A26-1,AM$15-1,1,1)),OFFSET(Import.PLQ,$A26-1,AM$15-1,1,1)),(1-PLE!$AA$28)*OFFSET(Import.PLQ,$A26-1,AM$15-1,1,1))))</f>
        <v>0</v>
      </c>
      <c r="AN26" s="183">
        <f ca="1">IF(AN$13="",0,CHOOSE(Detalhamento.OpçãoServiços,OFFSET(Import.PLQ,$A26-1,AN$15-1,1,1),IF($E26&lt;&gt;1,IF(ISNUMBER(INDEX(Import.PLE,Detalhamento!$E26,Detalhamento!AN$15)),IF(INDEX(Import.PLE,Detalhamento!$E26,Detalhamento!AN$15)&lt;=mediçao,OFFSET(Import.PLQ,$A26-1,AN$15-1,1,1),0),0),PLE!$AA$28*OFFSET(Import.PLQ,$A26-1,AN$15-1,1,1)),IF($E26&lt;&gt;1,IF(ISNUMBER(INDEX(Import.PLE,Detalhamento!$E26,Detalhamento!AN$15)),IF(INDEX(Import.PLE,Detalhamento!$E26,Detalhamento!AN$15)&lt;=mediçao,0,OFFSET(Import.PLQ,$A26-1,AN$15-1,1,1)),OFFSET(Import.PLQ,$A26-1,AN$15-1,1,1)),(1-PLE!$AA$28)*OFFSET(Import.PLQ,$A26-1,AN$15-1,1,1))))</f>
        <v>0</v>
      </c>
      <c r="AO26" s="183">
        <f ca="1">IF(AO$13="",0,CHOOSE(Detalhamento.OpçãoServiços,OFFSET(Import.PLQ,$A26-1,AO$15-1,1,1),IF($E26&lt;&gt;1,IF(ISNUMBER(INDEX(Import.PLE,Detalhamento!$E26,Detalhamento!AO$15)),IF(INDEX(Import.PLE,Detalhamento!$E26,Detalhamento!AO$15)&lt;=mediçao,OFFSET(Import.PLQ,$A26-1,AO$15-1,1,1),0),0),PLE!$AA$28*OFFSET(Import.PLQ,$A26-1,AO$15-1,1,1)),IF($E26&lt;&gt;1,IF(ISNUMBER(INDEX(Import.PLE,Detalhamento!$E26,Detalhamento!AO$15)),IF(INDEX(Import.PLE,Detalhamento!$E26,Detalhamento!AO$15)&lt;=mediçao,0,OFFSET(Import.PLQ,$A26-1,AO$15-1,1,1)),OFFSET(Import.PLQ,$A26-1,AO$15-1,1,1)),(1-PLE!$AA$28)*OFFSET(Import.PLQ,$A26-1,AO$15-1,1,1))))</f>
        <v>0</v>
      </c>
      <c r="AP26" s="183">
        <f ca="1">IF(AP$13="",0,CHOOSE(Detalhamento.OpçãoServiços,OFFSET(Import.PLQ,$A26-1,AP$15-1,1,1),IF($E26&lt;&gt;1,IF(ISNUMBER(INDEX(Import.PLE,Detalhamento!$E26,Detalhamento!AP$15)),IF(INDEX(Import.PLE,Detalhamento!$E26,Detalhamento!AP$15)&lt;=mediçao,OFFSET(Import.PLQ,$A26-1,AP$15-1,1,1),0),0),PLE!$AA$28*OFFSET(Import.PLQ,$A26-1,AP$15-1,1,1)),IF($E26&lt;&gt;1,IF(ISNUMBER(INDEX(Import.PLE,Detalhamento!$E26,Detalhamento!AP$15)),IF(INDEX(Import.PLE,Detalhamento!$E26,Detalhamento!AP$15)&lt;=mediçao,0,OFFSET(Import.PLQ,$A26-1,AP$15-1,1,1)),OFFSET(Import.PLQ,$A26-1,AP$15-1,1,1)),(1-PLE!$AA$28)*OFFSET(Import.PLQ,$A26-1,AP$15-1,1,1))))</f>
        <v>0</v>
      </c>
      <c r="AQ26" s="183">
        <f ca="1">IF(AQ$13="",0,CHOOSE(Detalhamento.OpçãoServiços,OFFSET(Import.PLQ,$A26-1,AQ$15-1,1,1),IF($E26&lt;&gt;1,IF(ISNUMBER(INDEX(Import.PLE,Detalhamento!$E26,Detalhamento!AQ$15)),IF(INDEX(Import.PLE,Detalhamento!$E26,Detalhamento!AQ$15)&lt;=mediçao,OFFSET(Import.PLQ,$A26-1,AQ$15-1,1,1),0),0),PLE!$AA$28*OFFSET(Import.PLQ,$A26-1,AQ$15-1,1,1)),IF($E26&lt;&gt;1,IF(ISNUMBER(INDEX(Import.PLE,Detalhamento!$E26,Detalhamento!AQ$15)),IF(INDEX(Import.PLE,Detalhamento!$E26,Detalhamento!AQ$15)&lt;=mediçao,0,OFFSET(Import.PLQ,$A26-1,AQ$15-1,1,1)),OFFSET(Import.PLQ,$A26-1,AQ$15-1,1,1)),(1-PLE!$AA$28)*OFFSET(Import.PLQ,$A26-1,AQ$15-1,1,1))))</f>
        <v>0</v>
      </c>
      <c r="AR26" s="183">
        <f ca="1">IF(AR$13="",0,CHOOSE(Detalhamento.OpçãoServiços,OFFSET(Import.PLQ,$A26-1,AR$15-1,1,1),IF($E26&lt;&gt;1,IF(ISNUMBER(INDEX(Import.PLE,Detalhamento!$E26,Detalhamento!AR$15)),IF(INDEX(Import.PLE,Detalhamento!$E26,Detalhamento!AR$15)&lt;=mediçao,OFFSET(Import.PLQ,$A26-1,AR$15-1,1,1),0),0),PLE!$AA$28*OFFSET(Import.PLQ,$A26-1,AR$15-1,1,1)),IF($E26&lt;&gt;1,IF(ISNUMBER(INDEX(Import.PLE,Detalhamento!$E26,Detalhamento!AR$15)),IF(INDEX(Import.PLE,Detalhamento!$E26,Detalhamento!AR$15)&lt;=mediçao,0,OFFSET(Import.PLQ,$A26-1,AR$15-1,1,1)),OFFSET(Import.PLQ,$A26-1,AR$15-1,1,1)),(1-PLE!$AA$28)*OFFSET(Import.PLQ,$A26-1,AR$15-1,1,1))))</f>
        <v>0</v>
      </c>
      <c r="AS26" s="183">
        <f ca="1">IF(AS$13="",0,CHOOSE(Detalhamento.OpçãoServiços,OFFSET(Import.PLQ,$A26-1,AS$15-1,1,1),IF($E26&lt;&gt;1,IF(ISNUMBER(INDEX(Import.PLE,Detalhamento!$E26,Detalhamento!AS$15)),IF(INDEX(Import.PLE,Detalhamento!$E26,Detalhamento!AS$15)&lt;=mediçao,OFFSET(Import.PLQ,$A26-1,AS$15-1,1,1),0),0),PLE!$AA$28*OFFSET(Import.PLQ,$A26-1,AS$15-1,1,1)),IF($E26&lt;&gt;1,IF(ISNUMBER(INDEX(Import.PLE,Detalhamento!$E26,Detalhamento!AS$15)),IF(INDEX(Import.PLE,Detalhamento!$E26,Detalhamento!AS$15)&lt;=mediçao,0,OFFSET(Import.PLQ,$A26-1,AS$15-1,1,1)),OFFSET(Import.PLQ,$A26-1,AS$15-1,1,1)),(1-PLE!$AA$28)*OFFSET(Import.PLQ,$A26-1,AS$15-1,1,1))))</f>
        <v>0</v>
      </c>
      <c r="AT26" s="183">
        <f ca="1">IF(AT$13="",0,CHOOSE(Detalhamento.OpçãoServiços,OFFSET(Import.PLQ,$A26-1,AT$15-1,1,1),IF($E26&lt;&gt;1,IF(ISNUMBER(INDEX(Import.PLE,Detalhamento!$E26,Detalhamento!AT$15)),IF(INDEX(Import.PLE,Detalhamento!$E26,Detalhamento!AT$15)&lt;=mediçao,OFFSET(Import.PLQ,$A26-1,AT$15-1,1,1),0),0),PLE!$AA$28*OFFSET(Import.PLQ,$A26-1,AT$15-1,1,1)),IF($E26&lt;&gt;1,IF(ISNUMBER(INDEX(Import.PLE,Detalhamento!$E26,Detalhamento!AT$15)),IF(INDEX(Import.PLE,Detalhamento!$E26,Detalhamento!AT$15)&lt;=mediçao,0,OFFSET(Import.PLQ,$A26-1,AT$15-1,1,1)),OFFSET(Import.PLQ,$A26-1,AT$15-1,1,1)),(1-PLE!$AA$28)*OFFSET(Import.PLQ,$A26-1,AT$15-1,1,1))))</f>
        <v>0</v>
      </c>
      <c r="AU26" s="183">
        <f ca="1">IF(AU$13="",0,CHOOSE(Detalhamento.OpçãoServiços,OFFSET(Import.PLQ,$A26-1,AU$15-1,1,1),IF($E26&lt;&gt;1,IF(ISNUMBER(INDEX(Import.PLE,Detalhamento!$E26,Detalhamento!AU$15)),IF(INDEX(Import.PLE,Detalhamento!$E26,Detalhamento!AU$15)&lt;=mediçao,OFFSET(Import.PLQ,$A26-1,AU$15-1,1,1),0),0),PLE!$AA$28*OFFSET(Import.PLQ,$A26-1,AU$15-1,1,1)),IF($E26&lt;&gt;1,IF(ISNUMBER(INDEX(Import.PLE,Detalhamento!$E26,Detalhamento!AU$15)),IF(INDEX(Import.PLE,Detalhamento!$E26,Detalhamento!AU$15)&lt;=mediçao,0,OFFSET(Import.PLQ,$A26-1,AU$15-1,1,1)),OFFSET(Import.PLQ,$A26-1,AU$15-1,1,1)),(1-PLE!$AA$28)*OFFSET(Import.PLQ,$A26-1,AU$15-1,1,1))))</f>
        <v>0</v>
      </c>
      <c r="AV26" s="183">
        <f ca="1">IF(AV$13="",0,CHOOSE(Detalhamento.OpçãoServiços,OFFSET(Import.PLQ,$A26-1,AV$15-1,1,1),IF($E26&lt;&gt;1,IF(ISNUMBER(INDEX(Import.PLE,Detalhamento!$E26,Detalhamento!AV$15)),IF(INDEX(Import.PLE,Detalhamento!$E26,Detalhamento!AV$15)&lt;=mediçao,OFFSET(Import.PLQ,$A26-1,AV$15-1,1,1),0),0),PLE!$AA$28*OFFSET(Import.PLQ,$A26-1,AV$15-1,1,1)),IF($E26&lt;&gt;1,IF(ISNUMBER(INDEX(Import.PLE,Detalhamento!$E26,Detalhamento!AV$15)),IF(INDEX(Import.PLE,Detalhamento!$E26,Detalhamento!AV$15)&lt;=mediçao,0,OFFSET(Import.PLQ,$A26-1,AV$15-1,1,1)),OFFSET(Import.PLQ,$A26-1,AV$15-1,1,1)),(1-PLE!$AA$28)*OFFSET(Import.PLQ,$A26-1,AV$15-1,1,1))))</f>
        <v>0</v>
      </c>
      <c r="AW26" s="183">
        <f ca="1">IF(AW$13="",0,CHOOSE(Detalhamento.OpçãoServiços,OFFSET(Import.PLQ,$A26-1,AW$15-1,1,1),IF($E26&lt;&gt;1,IF(ISNUMBER(INDEX(Import.PLE,Detalhamento!$E26,Detalhamento!AW$15)),IF(INDEX(Import.PLE,Detalhamento!$E26,Detalhamento!AW$15)&lt;=mediçao,OFFSET(Import.PLQ,$A26-1,AW$15-1,1,1),0),0),PLE!$AA$28*OFFSET(Import.PLQ,$A26-1,AW$15-1,1,1)),IF($E26&lt;&gt;1,IF(ISNUMBER(INDEX(Import.PLE,Detalhamento!$E26,Detalhamento!AW$15)),IF(INDEX(Import.PLE,Detalhamento!$E26,Detalhamento!AW$15)&lt;=mediçao,0,OFFSET(Import.PLQ,$A26-1,AW$15-1,1,1)),OFFSET(Import.PLQ,$A26-1,AW$15-1,1,1)),(1-PLE!$AA$28)*OFFSET(Import.PLQ,$A26-1,AW$15-1,1,1))))</f>
        <v>0</v>
      </c>
      <c r="AX26" s="183">
        <f ca="1">IF(AX$13="",0,CHOOSE(Detalhamento.OpçãoServiços,OFFSET(Import.PLQ,$A26-1,AX$15-1,1,1),IF($E26&lt;&gt;1,IF(ISNUMBER(INDEX(Import.PLE,Detalhamento!$E26,Detalhamento!AX$15)),IF(INDEX(Import.PLE,Detalhamento!$E26,Detalhamento!AX$15)&lt;=mediçao,OFFSET(Import.PLQ,$A26-1,AX$15-1,1,1),0),0),PLE!$AA$28*OFFSET(Import.PLQ,$A26-1,AX$15-1,1,1)),IF($E26&lt;&gt;1,IF(ISNUMBER(INDEX(Import.PLE,Detalhamento!$E26,Detalhamento!AX$15)),IF(INDEX(Import.PLE,Detalhamento!$E26,Detalhamento!AX$15)&lt;=mediçao,0,OFFSET(Import.PLQ,$A26-1,AX$15-1,1,1)),OFFSET(Import.PLQ,$A26-1,AX$15-1,1,1)),(1-PLE!$AA$28)*OFFSET(Import.PLQ,$A26-1,AX$15-1,1,1))))</f>
        <v>0</v>
      </c>
      <c r="AY26" s="183">
        <f ca="1">IF(AY$13="",0,CHOOSE(Detalhamento.OpçãoServiços,OFFSET(Import.PLQ,$A26-1,AY$15-1,1,1),IF($E26&lt;&gt;1,IF(ISNUMBER(INDEX(Import.PLE,Detalhamento!$E26,Detalhamento!AY$15)),IF(INDEX(Import.PLE,Detalhamento!$E26,Detalhamento!AY$15)&lt;=mediçao,OFFSET(Import.PLQ,$A26-1,AY$15-1,1,1),0),0),PLE!$AA$28*OFFSET(Import.PLQ,$A26-1,AY$15-1,1,1)),IF($E26&lt;&gt;1,IF(ISNUMBER(INDEX(Import.PLE,Detalhamento!$E26,Detalhamento!AY$15)),IF(INDEX(Import.PLE,Detalhamento!$E26,Detalhamento!AY$15)&lt;=mediçao,0,OFFSET(Import.PLQ,$A26-1,AY$15-1,1,1)),OFFSET(Import.PLQ,$A26-1,AY$15-1,1,1)),(1-PLE!$AA$28)*OFFSET(Import.PLQ,$A26-1,AY$15-1,1,1))))</f>
        <v>0</v>
      </c>
      <c r="AZ26" s="183">
        <f ca="1">IF(AZ$13="",0,CHOOSE(Detalhamento.OpçãoServiços,OFFSET(Import.PLQ,$A26-1,AZ$15-1,1,1),IF($E26&lt;&gt;1,IF(ISNUMBER(INDEX(Import.PLE,Detalhamento!$E26,Detalhamento!AZ$15)),IF(INDEX(Import.PLE,Detalhamento!$E26,Detalhamento!AZ$15)&lt;=mediçao,OFFSET(Import.PLQ,$A26-1,AZ$15-1,1,1),0),0),PLE!$AA$28*OFFSET(Import.PLQ,$A26-1,AZ$15-1,1,1)),IF($E26&lt;&gt;1,IF(ISNUMBER(INDEX(Import.PLE,Detalhamento!$E26,Detalhamento!AZ$15)),IF(INDEX(Import.PLE,Detalhamento!$E26,Detalhamento!AZ$15)&lt;=mediçao,0,OFFSET(Import.PLQ,$A26-1,AZ$15-1,1,1)),OFFSET(Import.PLQ,$A26-1,AZ$15-1,1,1)),(1-PLE!$AA$28)*OFFSET(Import.PLQ,$A26-1,AZ$15-1,1,1))))</f>
        <v>0</v>
      </c>
      <c r="BA26" s="183">
        <f ca="1">IF(BA$13="",0,CHOOSE(Detalhamento.OpçãoServiços,OFFSET(Import.PLQ,$A26-1,BA$15-1,1,1),IF($E26&lt;&gt;1,IF(ISNUMBER(INDEX(Import.PLE,Detalhamento!$E26,Detalhamento!BA$15)),IF(INDEX(Import.PLE,Detalhamento!$E26,Detalhamento!BA$15)&lt;=mediçao,OFFSET(Import.PLQ,$A26-1,BA$15-1,1,1),0),0),PLE!$AA$28*OFFSET(Import.PLQ,$A26-1,BA$15-1,1,1)),IF($E26&lt;&gt;1,IF(ISNUMBER(INDEX(Import.PLE,Detalhamento!$E26,Detalhamento!BA$15)),IF(INDEX(Import.PLE,Detalhamento!$E26,Detalhamento!BA$15)&lt;=mediçao,0,OFFSET(Import.PLQ,$A26-1,BA$15-1,1,1)),OFFSET(Import.PLQ,$A26-1,BA$15-1,1,1)),(1-PLE!$AA$28)*OFFSET(Import.PLQ,$A26-1,BA$15-1,1,1))))</f>
        <v>0</v>
      </c>
      <c r="BB26" s="183">
        <f ca="1">IF(BB$13="",0,CHOOSE(Detalhamento.OpçãoServiços,OFFSET(Import.PLQ,$A26-1,BB$15-1,1,1),IF($E26&lt;&gt;1,IF(ISNUMBER(INDEX(Import.PLE,Detalhamento!$E26,Detalhamento!BB$15)),IF(INDEX(Import.PLE,Detalhamento!$E26,Detalhamento!BB$15)&lt;=mediçao,OFFSET(Import.PLQ,$A26-1,BB$15-1,1,1),0),0),PLE!$AA$28*OFFSET(Import.PLQ,$A26-1,BB$15-1,1,1)),IF($E26&lt;&gt;1,IF(ISNUMBER(INDEX(Import.PLE,Detalhamento!$E26,Detalhamento!BB$15)),IF(INDEX(Import.PLE,Detalhamento!$E26,Detalhamento!BB$15)&lt;=mediçao,0,OFFSET(Import.PLQ,$A26-1,BB$15-1,1,1)),OFFSET(Import.PLQ,$A26-1,BB$15-1,1,1)),(1-PLE!$AA$28)*OFFSET(Import.PLQ,$A26-1,BB$15-1,1,1))))</f>
        <v>0</v>
      </c>
      <c r="BC26" s="183">
        <f ca="1">IF(BC$13="",0,CHOOSE(Detalhamento.OpçãoServiços,OFFSET(Import.PLQ,$A26-1,BC$15-1,1,1),IF($E26&lt;&gt;1,IF(ISNUMBER(INDEX(Import.PLE,Detalhamento!$E26,Detalhamento!BC$15)),IF(INDEX(Import.PLE,Detalhamento!$E26,Detalhamento!BC$15)&lt;=mediçao,OFFSET(Import.PLQ,$A26-1,BC$15-1,1,1),0),0),PLE!$AA$28*OFFSET(Import.PLQ,$A26-1,BC$15-1,1,1)),IF($E26&lt;&gt;1,IF(ISNUMBER(INDEX(Import.PLE,Detalhamento!$E26,Detalhamento!BC$15)),IF(INDEX(Import.PLE,Detalhamento!$E26,Detalhamento!BC$15)&lt;=mediçao,0,OFFSET(Import.PLQ,$A26-1,BC$15-1,1,1)),OFFSET(Import.PLQ,$A26-1,BC$15-1,1,1)),(1-PLE!$AA$28)*OFFSET(Import.PLQ,$A26-1,BC$15-1,1,1))))</f>
        <v>0</v>
      </c>
      <c r="BD26" s="183">
        <f ca="1">IF(BD$13="",0,CHOOSE(Detalhamento.OpçãoServiços,OFFSET(Import.PLQ,$A26-1,BD$15-1,1,1),IF($E26&lt;&gt;1,IF(ISNUMBER(INDEX(Import.PLE,Detalhamento!$E26,Detalhamento!BD$15)),IF(INDEX(Import.PLE,Detalhamento!$E26,Detalhamento!BD$15)&lt;=mediçao,OFFSET(Import.PLQ,$A26-1,BD$15-1,1,1),0),0),PLE!$AA$28*OFFSET(Import.PLQ,$A26-1,BD$15-1,1,1)),IF($E26&lt;&gt;1,IF(ISNUMBER(INDEX(Import.PLE,Detalhamento!$E26,Detalhamento!BD$15)),IF(INDEX(Import.PLE,Detalhamento!$E26,Detalhamento!BD$15)&lt;=mediçao,0,OFFSET(Import.PLQ,$A26-1,BD$15-1,1,1)),OFFSET(Import.PLQ,$A26-1,BD$15-1,1,1)),(1-PLE!$AA$28)*OFFSET(Import.PLQ,$A26-1,BD$15-1,1,1))))</f>
        <v>0</v>
      </c>
      <c r="BE26" s="183">
        <f ca="1">IF(BE$13="",0,CHOOSE(Detalhamento.OpçãoServiços,OFFSET(Import.PLQ,$A26-1,BE$15-1,1,1),IF($E26&lt;&gt;1,IF(ISNUMBER(INDEX(Import.PLE,Detalhamento!$E26,Detalhamento!BE$15)),IF(INDEX(Import.PLE,Detalhamento!$E26,Detalhamento!BE$15)&lt;=mediçao,OFFSET(Import.PLQ,$A26-1,BE$15-1,1,1),0),0),PLE!$AA$28*OFFSET(Import.PLQ,$A26-1,BE$15-1,1,1)),IF($E26&lt;&gt;1,IF(ISNUMBER(INDEX(Import.PLE,Detalhamento!$E26,Detalhamento!BE$15)),IF(INDEX(Import.PLE,Detalhamento!$E26,Detalhamento!BE$15)&lt;=mediçao,0,OFFSET(Import.PLQ,$A26-1,BE$15-1,1,1)),OFFSET(Import.PLQ,$A26-1,BE$15-1,1,1)),(1-PLE!$AA$28)*OFFSET(Import.PLQ,$A26-1,BE$15-1,1,1))))</f>
        <v>0</v>
      </c>
      <c r="BF26" s="183">
        <f ca="1">IF(BF$13="",0,CHOOSE(Detalhamento.OpçãoServiços,OFFSET(Import.PLQ,$A26-1,BF$15-1,1,1),IF($E26&lt;&gt;1,IF(ISNUMBER(INDEX(Import.PLE,Detalhamento!$E26,Detalhamento!BF$15)),IF(INDEX(Import.PLE,Detalhamento!$E26,Detalhamento!BF$15)&lt;=mediçao,OFFSET(Import.PLQ,$A26-1,BF$15-1,1,1),0),0),PLE!$AA$28*OFFSET(Import.PLQ,$A26-1,BF$15-1,1,1)),IF($E26&lt;&gt;1,IF(ISNUMBER(INDEX(Import.PLE,Detalhamento!$E26,Detalhamento!BF$15)),IF(INDEX(Import.PLE,Detalhamento!$E26,Detalhamento!BF$15)&lt;=mediçao,0,OFFSET(Import.PLQ,$A26-1,BF$15-1,1,1)),OFFSET(Import.PLQ,$A26-1,BF$15-1,1,1)),(1-PLE!$AA$28)*OFFSET(Import.PLQ,$A26-1,BF$15-1,1,1))))</f>
        <v>0</v>
      </c>
      <c r="BG26" s="183">
        <f ca="1">IF(BG$13="",0,CHOOSE(Detalhamento.OpçãoServiços,OFFSET(Import.PLQ,$A26-1,BG$15-1,1,1),IF($E26&lt;&gt;1,IF(ISNUMBER(INDEX(Import.PLE,Detalhamento!$E26,Detalhamento!BG$15)),IF(INDEX(Import.PLE,Detalhamento!$E26,Detalhamento!BG$15)&lt;=mediçao,OFFSET(Import.PLQ,$A26-1,BG$15-1,1,1),0),0),PLE!$AA$28*OFFSET(Import.PLQ,$A26-1,BG$15-1,1,1)),IF($E26&lt;&gt;1,IF(ISNUMBER(INDEX(Import.PLE,Detalhamento!$E26,Detalhamento!BG$15)),IF(INDEX(Import.PLE,Detalhamento!$E26,Detalhamento!BG$15)&lt;=mediçao,0,OFFSET(Import.PLQ,$A26-1,BG$15-1,1,1)),OFFSET(Import.PLQ,$A26-1,BG$15-1,1,1)),(1-PLE!$AA$28)*OFFSET(Import.PLQ,$A26-1,BG$15-1,1,1))))</f>
        <v>0</v>
      </c>
      <c r="BH26" s="183">
        <f ca="1">IF(BH$13="",0,CHOOSE(Detalhamento.OpçãoServiços,OFFSET(Import.PLQ,$A26-1,BH$15-1,1,1),IF($E26&lt;&gt;1,IF(ISNUMBER(INDEX(Import.PLE,Detalhamento!$E26,Detalhamento!BH$15)),IF(INDEX(Import.PLE,Detalhamento!$E26,Detalhamento!BH$15)&lt;=mediçao,OFFSET(Import.PLQ,$A26-1,BH$15-1,1,1),0),0),PLE!$AA$28*OFFSET(Import.PLQ,$A26-1,BH$15-1,1,1)),IF($E26&lt;&gt;1,IF(ISNUMBER(INDEX(Import.PLE,Detalhamento!$E26,Detalhamento!BH$15)),IF(INDEX(Import.PLE,Detalhamento!$E26,Detalhamento!BH$15)&lt;=mediçao,0,OFFSET(Import.PLQ,$A26-1,BH$15-1,1,1)),OFFSET(Import.PLQ,$A26-1,BH$15-1,1,1)),(1-PLE!$AA$28)*OFFSET(Import.PLQ,$A26-1,BH$15-1,1,1))))</f>
        <v>0</v>
      </c>
      <c r="BI26" s="183">
        <f ca="1">IF(BI$13="",0,CHOOSE(Detalhamento.OpçãoServiços,OFFSET(Import.PLQ,$A26-1,BI$15-1,1,1),IF($E26&lt;&gt;1,IF(ISNUMBER(INDEX(Import.PLE,Detalhamento!$E26,Detalhamento!BI$15)),IF(INDEX(Import.PLE,Detalhamento!$E26,Detalhamento!BI$15)&lt;=mediçao,OFFSET(Import.PLQ,$A26-1,BI$15-1,1,1),0),0),PLE!$AA$28*OFFSET(Import.PLQ,$A26-1,BI$15-1,1,1)),IF($E26&lt;&gt;1,IF(ISNUMBER(INDEX(Import.PLE,Detalhamento!$E26,Detalhamento!BI$15)),IF(INDEX(Import.PLE,Detalhamento!$E26,Detalhamento!BI$15)&lt;=mediçao,0,OFFSET(Import.PLQ,$A26-1,BI$15-1,1,1)),OFFSET(Import.PLQ,$A26-1,BI$15-1,1,1)),(1-PLE!$AA$28)*OFFSET(Import.PLQ,$A26-1,BI$15-1,1,1))))</f>
        <v>0</v>
      </c>
    </row>
    <row r="27" spans="1:61" x14ac:dyDescent="0.2">
      <c r="A27" s="196">
        <v>47</v>
      </c>
      <c r="B27" s="28" t="str">
        <f t="shared" ca="1" si="8"/>
        <v>Evento</v>
      </c>
      <c r="E27" s="193">
        <f t="shared" ca="1" si="9"/>
        <v>3</v>
      </c>
      <c r="F27" s="194">
        <f t="shared" ca="1" si="10"/>
        <v>30000</v>
      </c>
      <c r="G27" s="194" t="str">
        <f t="shared" ca="1" si="11"/>
        <v>Evento</v>
      </c>
      <c r="H27" s="222" t="str">
        <f t="shared" ca="1" si="11"/>
        <v>SERVIÇOS PRELIMINARES</v>
      </c>
      <c r="I27" s="48" t="str">
        <f t="shared" ca="1" si="12"/>
        <v>R$</v>
      </c>
      <c r="J27" s="183">
        <f t="shared" ca="1" si="13"/>
        <v>2518.14</v>
      </c>
      <c r="K27" s="83"/>
      <c r="L27" s="183">
        <f ca="1">IF(L$13="",0,CHOOSE(Detalhamento.OpçãoServiços,OFFSET(Import.PLQ,$A27-1,L$15-1,1,1),IF($E27&lt;&gt;1,IF(ISNUMBER(INDEX(Import.PLE,Detalhamento!$E27,Detalhamento!L$15)),IF(INDEX(Import.PLE,Detalhamento!$E27,Detalhamento!L$15)&lt;=mediçao,OFFSET(Import.PLQ,$A27-1,L$15-1,1,1),0),0),PLE!$AA$28*OFFSET(Import.PLQ,$A27-1,L$15-1,1,1)),IF($E27&lt;&gt;1,IF(ISNUMBER(INDEX(Import.PLE,Detalhamento!$E27,Detalhamento!L$15)),IF(INDEX(Import.PLE,Detalhamento!$E27,Detalhamento!L$15)&lt;=mediçao,0,OFFSET(Import.PLQ,$A27-1,L$15-1,1,1)),OFFSET(Import.PLQ,$A27-1,L$15-1,1,1)),(1-PLE!$AA$28)*OFFSET(Import.PLQ,$A27-1,L$15-1,1,1))))</f>
        <v>2518.14</v>
      </c>
      <c r="M27" s="183">
        <f ca="1">IF(M$13="",0,CHOOSE(Detalhamento.OpçãoServiços,OFFSET(Import.PLQ,$A27-1,M$15-1,1,1),IF($E27&lt;&gt;1,IF(ISNUMBER(INDEX(Import.PLE,Detalhamento!$E27,Detalhamento!M$15)),IF(INDEX(Import.PLE,Detalhamento!$E27,Detalhamento!M$15)&lt;=mediçao,OFFSET(Import.PLQ,$A27-1,M$15-1,1,1),0),0),PLE!$AA$28*OFFSET(Import.PLQ,$A27-1,M$15-1,1,1)),IF($E27&lt;&gt;1,IF(ISNUMBER(INDEX(Import.PLE,Detalhamento!$E27,Detalhamento!M$15)),IF(INDEX(Import.PLE,Detalhamento!$E27,Detalhamento!M$15)&lt;=mediçao,0,OFFSET(Import.PLQ,$A27-1,M$15-1,1,1)),OFFSET(Import.PLQ,$A27-1,M$15-1,1,1)),(1-PLE!$AA$28)*OFFSET(Import.PLQ,$A27-1,M$15-1,1,1))))</f>
        <v>0</v>
      </c>
      <c r="N27" s="183">
        <f ca="1">IF(N$13="",0,CHOOSE(Detalhamento.OpçãoServiços,OFFSET(Import.PLQ,$A27-1,N$15-1,1,1),IF($E27&lt;&gt;1,IF(ISNUMBER(INDEX(Import.PLE,Detalhamento!$E27,Detalhamento!N$15)),IF(INDEX(Import.PLE,Detalhamento!$E27,Detalhamento!N$15)&lt;=mediçao,OFFSET(Import.PLQ,$A27-1,N$15-1,1,1),0),0),PLE!$AA$28*OFFSET(Import.PLQ,$A27-1,N$15-1,1,1)),IF($E27&lt;&gt;1,IF(ISNUMBER(INDEX(Import.PLE,Detalhamento!$E27,Detalhamento!N$15)),IF(INDEX(Import.PLE,Detalhamento!$E27,Detalhamento!N$15)&lt;=mediçao,0,OFFSET(Import.PLQ,$A27-1,N$15-1,1,1)),OFFSET(Import.PLQ,$A27-1,N$15-1,1,1)),(1-PLE!$AA$28)*OFFSET(Import.PLQ,$A27-1,N$15-1,1,1))))</f>
        <v>0</v>
      </c>
      <c r="O27" s="183">
        <f ca="1">IF(O$13="",0,CHOOSE(Detalhamento.OpçãoServiços,OFFSET(Import.PLQ,$A27-1,O$15-1,1,1),IF($E27&lt;&gt;1,IF(ISNUMBER(INDEX(Import.PLE,Detalhamento!$E27,Detalhamento!O$15)),IF(INDEX(Import.PLE,Detalhamento!$E27,Detalhamento!O$15)&lt;=mediçao,OFFSET(Import.PLQ,$A27-1,O$15-1,1,1),0),0),PLE!$AA$28*OFFSET(Import.PLQ,$A27-1,O$15-1,1,1)),IF($E27&lt;&gt;1,IF(ISNUMBER(INDEX(Import.PLE,Detalhamento!$E27,Detalhamento!O$15)),IF(INDEX(Import.PLE,Detalhamento!$E27,Detalhamento!O$15)&lt;=mediçao,0,OFFSET(Import.PLQ,$A27-1,O$15-1,1,1)),OFFSET(Import.PLQ,$A27-1,O$15-1,1,1)),(1-PLE!$AA$28)*OFFSET(Import.PLQ,$A27-1,O$15-1,1,1))))</f>
        <v>0</v>
      </c>
      <c r="P27" s="183">
        <f ca="1">IF(P$13="",0,CHOOSE(Detalhamento.OpçãoServiços,OFFSET(Import.PLQ,$A27-1,P$15-1,1,1),IF($E27&lt;&gt;1,IF(ISNUMBER(INDEX(Import.PLE,Detalhamento!$E27,Detalhamento!P$15)),IF(INDEX(Import.PLE,Detalhamento!$E27,Detalhamento!P$15)&lt;=mediçao,OFFSET(Import.PLQ,$A27-1,P$15-1,1,1),0),0),PLE!$AA$28*OFFSET(Import.PLQ,$A27-1,P$15-1,1,1)),IF($E27&lt;&gt;1,IF(ISNUMBER(INDEX(Import.PLE,Detalhamento!$E27,Detalhamento!P$15)),IF(INDEX(Import.PLE,Detalhamento!$E27,Detalhamento!P$15)&lt;=mediçao,0,OFFSET(Import.PLQ,$A27-1,P$15-1,1,1)),OFFSET(Import.PLQ,$A27-1,P$15-1,1,1)),(1-PLE!$AA$28)*OFFSET(Import.PLQ,$A27-1,P$15-1,1,1))))</f>
        <v>0</v>
      </c>
      <c r="Q27" s="183">
        <f ca="1">IF(Q$13="",0,CHOOSE(Detalhamento.OpçãoServiços,OFFSET(Import.PLQ,$A27-1,Q$15-1,1,1),IF($E27&lt;&gt;1,IF(ISNUMBER(INDEX(Import.PLE,Detalhamento!$E27,Detalhamento!Q$15)),IF(INDEX(Import.PLE,Detalhamento!$E27,Detalhamento!Q$15)&lt;=mediçao,OFFSET(Import.PLQ,$A27-1,Q$15-1,1,1),0),0),PLE!$AA$28*OFFSET(Import.PLQ,$A27-1,Q$15-1,1,1)),IF($E27&lt;&gt;1,IF(ISNUMBER(INDEX(Import.PLE,Detalhamento!$E27,Detalhamento!Q$15)),IF(INDEX(Import.PLE,Detalhamento!$E27,Detalhamento!Q$15)&lt;=mediçao,0,OFFSET(Import.PLQ,$A27-1,Q$15-1,1,1)),OFFSET(Import.PLQ,$A27-1,Q$15-1,1,1)),(1-PLE!$AA$28)*OFFSET(Import.PLQ,$A27-1,Q$15-1,1,1))))</f>
        <v>0</v>
      </c>
      <c r="R27" s="183">
        <f ca="1">IF(R$13="",0,CHOOSE(Detalhamento.OpçãoServiços,OFFSET(Import.PLQ,$A27-1,R$15-1,1,1),IF($E27&lt;&gt;1,IF(ISNUMBER(INDEX(Import.PLE,Detalhamento!$E27,Detalhamento!R$15)),IF(INDEX(Import.PLE,Detalhamento!$E27,Detalhamento!R$15)&lt;=mediçao,OFFSET(Import.PLQ,$A27-1,R$15-1,1,1),0),0),PLE!$AA$28*OFFSET(Import.PLQ,$A27-1,R$15-1,1,1)),IF($E27&lt;&gt;1,IF(ISNUMBER(INDEX(Import.PLE,Detalhamento!$E27,Detalhamento!R$15)),IF(INDEX(Import.PLE,Detalhamento!$E27,Detalhamento!R$15)&lt;=mediçao,0,OFFSET(Import.PLQ,$A27-1,R$15-1,1,1)),OFFSET(Import.PLQ,$A27-1,R$15-1,1,1)),(1-PLE!$AA$28)*OFFSET(Import.PLQ,$A27-1,R$15-1,1,1))))</f>
        <v>0</v>
      </c>
      <c r="S27" s="183">
        <f ca="1">IF(S$13="",0,CHOOSE(Detalhamento.OpçãoServiços,OFFSET(Import.PLQ,$A27-1,S$15-1,1,1),IF($E27&lt;&gt;1,IF(ISNUMBER(INDEX(Import.PLE,Detalhamento!$E27,Detalhamento!S$15)),IF(INDEX(Import.PLE,Detalhamento!$E27,Detalhamento!S$15)&lt;=mediçao,OFFSET(Import.PLQ,$A27-1,S$15-1,1,1),0),0),PLE!$AA$28*OFFSET(Import.PLQ,$A27-1,S$15-1,1,1)),IF($E27&lt;&gt;1,IF(ISNUMBER(INDEX(Import.PLE,Detalhamento!$E27,Detalhamento!S$15)),IF(INDEX(Import.PLE,Detalhamento!$E27,Detalhamento!S$15)&lt;=mediçao,0,OFFSET(Import.PLQ,$A27-1,S$15-1,1,1)),OFFSET(Import.PLQ,$A27-1,S$15-1,1,1)),(1-PLE!$AA$28)*OFFSET(Import.PLQ,$A27-1,S$15-1,1,1))))</f>
        <v>0</v>
      </c>
      <c r="T27" s="183">
        <f ca="1">IF(T$13="",0,CHOOSE(Detalhamento.OpçãoServiços,OFFSET(Import.PLQ,$A27-1,T$15-1,1,1),IF($E27&lt;&gt;1,IF(ISNUMBER(INDEX(Import.PLE,Detalhamento!$E27,Detalhamento!T$15)),IF(INDEX(Import.PLE,Detalhamento!$E27,Detalhamento!T$15)&lt;=mediçao,OFFSET(Import.PLQ,$A27-1,T$15-1,1,1),0),0),PLE!$AA$28*OFFSET(Import.PLQ,$A27-1,T$15-1,1,1)),IF($E27&lt;&gt;1,IF(ISNUMBER(INDEX(Import.PLE,Detalhamento!$E27,Detalhamento!T$15)),IF(INDEX(Import.PLE,Detalhamento!$E27,Detalhamento!T$15)&lt;=mediçao,0,OFFSET(Import.PLQ,$A27-1,T$15-1,1,1)),OFFSET(Import.PLQ,$A27-1,T$15-1,1,1)),(1-PLE!$AA$28)*OFFSET(Import.PLQ,$A27-1,T$15-1,1,1))))</f>
        <v>0</v>
      </c>
      <c r="U27" s="183">
        <f ca="1">IF(U$13="",0,CHOOSE(Detalhamento.OpçãoServiços,OFFSET(Import.PLQ,$A27-1,U$15-1,1,1),IF($E27&lt;&gt;1,IF(ISNUMBER(INDEX(Import.PLE,Detalhamento!$E27,Detalhamento!U$15)),IF(INDEX(Import.PLE,Detalhamento!$E27,Detalhamento!U$15)&lt;=mediçao,OFFSET(Import.PLQ,$A27-1,U$15-1,1,1),0),0),PLE!$AA$28*OFFSET(Import.PLQ,$A27-1,U$15-1,1,1)),IF($E27&lt;&gt;1,IF(ISNUMBER(INDEX(Import.PLE,Detalhamento!$E27,Detalhamento!U$15)),IF(INDEX(Import.PLE,Detalhamento!$E27,Detalhamento!U$15)&lt;=mediçao,0,OFFSET(Import.PLQ,$A27-1,U$15-1,1,1)),OFFSET(Import.PLQ,$A27-1,U$15-1,1,1)),(1-PLE!$AA$28)*OFFSET(Import.PLQ,$A27-1,U$15-1,1,1))))</f>
        <v>0</v>
      </c>
      <c r="V27" s="183">
        <f ca="1">IF(V$13="",0,CHOOSE(Detalhamento.OpçãoServiços,OFFSET(Import.PLQ,$A27-1,V$15-1,1,1),IF($E27&lt;&gt;1,IF(ISNUMBER(INDEX(Import.PLE,Detalhamento!$E27,Detalhamento!V$15)),IF(INDEX(Import.PLE,Detalhamento!$E27,Detalhamento!V$15)&lt;=mediçao,OFFSET(Import.PLQ,$A27-1,V$15-1,1,1),0),0),PLE!$AA$28*OFFSET(Import.PLQ,$A27-1,V$15-1,1,1)),IF($E27&lt;&gt;1,IF(ISNUMBER(INDEX(Import.PLE,Detalhamento!$E27,Detalhamento!V$15)),IF(INDEX(Import.PLE,Detalhamento!$E27,Detalhamento!V$15)&lt;=mediçao,0,OFFSET(Import.PLQ,$A27-1,V$15-1,1,1)),OFFSET(Import.PLQ,$A27-1,V$15-1,1,1)),(1-PLE!$AA$28)*OFFSET(Import.PLQ,$A27-1,V$15-1,1,1))))</f>
        <v>0</v>
      </c>
      <c r="W27" s="183">
        <f ca="1">IF(W$13="",0,CHOOSE(Detalhamento.OpçãoServiços,OFFSET(Import.PLQ,$A27-1,W$15-1,1,1),IF($E27&lt;&gt;1,IF(ISNUMBER(INDEX(Import.PLE,Detalhamento!$E27,Detalhamento!W$15)),IF(INDEX(Import.PLE,Detalhamento!$E27,Detalhamento!W$15)&lt;=mediçao,OFFSET(Import.PLQ,$A27-1,W$15-1,1,1),0),0),PLE!$AA$28*OFFSET(Import.PLQ,$A27-1,W$15-1,1,1)),IF($E27&lt;&gt;1,IF(ISNUMBER(INDEX(Import.PLE,Detalhamento!$E27,Detalhamento!W$15)),IF(INDEX(Import.PLE,Detalhamento!$E27,Detalhamento!W$15)&lt;=mediçao,0,OFFSET(Import.PLQ,$A27-1,W$15-1,1,1)),OFFSET(Import.PLQ,$A27-1,W$15-1,1,1)),(1-PLE!$AA$28)*OFFSET(Import.PLQ,$A27-1,W$15-1,1,1))))</f>
        <v>0</v>
      </c>
      <c r="X27" s="183">
        <f ca="1">IF(X$13="",0,CHOOSE(Detalhamento.OpçãoServiços,OFFSET(Import.PLQ,$A27-1,X$15-1,1,1),IF($E27&lt;&gt;1,IF(ISNUMBER(INDEX(Import.PLE,Detalhamento!$E27,Detalhamento!X$15)),IF(INDEX(Import.PLE,Detalhamento!$E27,Detalhamento!X$15)&lt;=mediçao,OFFSET(Import.PLQ,$A27-1,X$15-1,1,1),0),0),PLE!$AA$28*OFFSET(Import.PLQ,$A27-1,X$15-1,1,1)),IF($E27&lt;&gt;1,IF(ISNUMBER(INDEX(Import.PLE,Detalhamento!$E27,Detalhamento!X$15)),IF(INDEX(Import.PLE,Detalhamento!$E27,Detalhamento!X$15)&lt;=mediçao,0,OFFSET(Import.PLQ,$A27-1,X$15-1,1,1)),OFFSET(Import.PLQ,$A27-1,X$15-1,1,1)),(1-PLE!$AA$28)*OFFSET(Import.PLQ,$A27-1,X$15-1,1,1))))</f>
        <v>0</v>
      </c>
      <c r="Y27" s="183">
        <f ca="1">IF(Y$13="",0,CHOOSE(Detalhamento.OpçãoServiços,OFFSET(Import.PLQ,$A27-1,Y$15-1,1,1),IF($E27&lt;&gt;1,IF(ISNUMBER(INDEX(Import.PLE,Detalhamento!$E27,Detalhamento!Y$15)),IF(INDEX(Import.PLE,Detalhamento!$E27,Detalhamento!Y$15)&lt;=mediçao,OFFSET(Import.PLQ,$A27-1,Y$15-1,1,1),0),0),PLE!$AA$28*OFFSET(Import.PLQ,$A27-1,Y$15-1,1,1)),IF($E27&lt;&gt;1,IF(ISNUMBER(INDEX(Import.PLE,Detalhamento!$E27,Detalhamento!Y$15)),IF(INDEX(Import.PLE,Detalhamento!$E27,Detalhamento!Y$15)&lt;=mediçao,0,OFFSET(Import.PLQ,$A27-1,Y$15-1,1,1)),OFFSET(Import.PLQ,$A27-1,Y$15-1,1,1)),(1-PLE!$AA$28)*OFFSET(Import.PLQ,$A27-1,Y$15-1,1,1))))</f>
        <v>0</v>
      </c>
      <c r="Z27" s="183">
        <f ca="1">IF(Z$13="",0,CHOOSE(Detalhamento.OpçãoServiços,OFFSET(Import.PLQ,$A27-1,Z$15-1,1,1),IF($E27&lt;&gt;1,IF(ISNUMBER(INDEX(Import.PLE,Detalhamento!$E27,Detalhamento!Z$15)),IF(INDEX(Import.PLE,Detalhamento!$E27,Detalhamento!Z$15)&lt;=mediçao,OFFSET(Import.PLQ,$A27-1,Z$15-1,1,1),0),0),PLE!$AA$28*OFFSET(Import.PLQ,$A27-1,Z$15-1,1,1)),IF($E27&lt;&gt;1,IF(ISNUMBER(INDEX(Import.PLE,Detalhamento!$E27,Detalhamento!Z$15)),IF(INDEX(Import.PLE,Detalhamento!$E27,Detalhamento!Z$15)&lt;=mediçao,0,OFFSET(Import.PLQ,$A27-1,Z$15-1,1,1)),OFFSET(Import.PLQ,$A27-1,Z$15-1,1,1)),(1-PLE!$AA$28)*OFFSET(Import.PLQ,$A27-1,Z$15-1,1,1))))</f>
        <v>0</v>
      </c>
      <c r="AA27" s="183">
        <f ca="1">IF(AA$13="",0,CHOOSE(Detalhamento.OpçãoServiços,OFFSET(Import.PLQ,$A27-1,AA$15-1,1,1),IF($E27&lt;&gt;1,IF(ISNUMBER(INDEX(Import.PLE,Detalhamento!$E27,Detalhamento!AA$15)),IF(INDEX(Import.PLE,Detalhamento!$E27,Detalhamento!AA$15)&lt;=mediçao,OFFSET(Import.PLQ,$A27-1,AA$15-1,1,1),0),0),PLE!$AA$28*OFFSET(Import.PLQ,$A27-1,AA$15-1,1,1)),IF($E27&lt;&gt;1,IF(ISNUMBER(INDEX(Import.PLE,Detalhamento!$E27,Detalhamento!AA$15)),IF(INDEX(Import.PLE,Detalhamento!$E27,Detalhamento!AA$15)&lt;=mediçao,0,OFFSET(Import.PLQ,$A27-1,AA$15-1,1,1)),OFFSET(Import.PLQ,$A27-1,AA$15-1,1,1)),(1-PLE!$AA$28)*OFFSET(Import.PLQ,$A27-1,AA$15-1,1,1))))</f>
        <v>0</v>
      </c>
      <c r="AB27" s="183">
        <f ca="1">IF(AB$13="",0,CHOOSE(Detalhamento.OpçãoServiços,OFFSET(Import.PLQ,$A27-1,AB$15-1,1,1),IF($E27&lt;&gt;1,IF(ISNUMBER(INDEX(Import.PLE,Detalhamento!$E27,Detalhamento!AB$15)),IF(INDEX(Import.PLE,Detalhamento!$E27,Detalhamento!AB$15)&lt;=mediçao,OFFSET(Import.PLQ,$A27-1,AB$15-1,1,1),0),0),PLE!$AA$28*OFFSET(Import.PLQ,$A27-1,AB$15-1,1,1)),IF($E27&lt;&gt;1,IF(ISNUMBER(INDEX(Import.PLE,Detalhamento!$E27,Detalhamento!AB$15)),IF(INDEX(Import.PLE,Detalhamento!$E27,Detalhamento!AB$15)&lt;=mediçao,0,OFFSET(Import.PLQ,$A27-1,AB$15-1,1,1)),OFFSET(Import.PLQ,$A27-1,AB$15-1,1,1)),(1-PLE!$AA$28)*OFFSET(Import.PLQ,$A27-1,AB$15-1,1,1))))</f>
        <v>0</v>
      </c>
      <c r="AC27" s="183">
        <f ca="1">IF(AC$13="",0,CHOOSE(Detalhamento.OpçãoServiços,OFFSET(Import.PLQ,$A27-1,AC$15-1,1,1),IF($E27&lt;&gt;1,IF(ISNUMBER(INDEX(Import.PLE,Detalhamento!$E27,Detalhamento!AC$15)),IF(INDEX(Import.PLE,Detalhamento!$E27,Detalhamento!AC$15)&lt;=mediçao,OFFSET(Import.PLQ,$A27-1,AC$15-1,1,1),0),0),PLE!$AA$28*OFFSET(Import.PLQ,$A27-1,AC$15-1,1,1)),IF($E27&lt;&gt;1,IF(ISNUMBER(INDEX(Import.PLE,Detalhamento!$E27,Detalhamento!AC$15)),IF(INDEX(Import.PLE,Detalhamento!$E27,Detalhamento!AC$15)&lt;=mediçao,0,OFFSET(Import.PLQ,$A27-1,AC$15-1,1,1)),OFFSET(Import.PLQ,$A27-1,AC$15-1,1,1)),(1-PLE!$AA$28)*OFFSET(Import.PLQ,$A27-1,AC$15-1,1,1))))</f>
        <v>0</v>
      </c>
      <c r="AD27" s="183">
        <f ca="1">IF(AD$13="",0,CHOOSE(Detalhamento.OpçãoServiços,OFFSET(Import.PLQ,$A27-1,AD$15-1,1,1),IF($E27&lt;&gt;1,IF(ISNUMBER(INDEX(Import.PLE,Detalhamento!$E27,Detalhamento!AD$15)),IF(INDEX(Import.PLE,Detalhamento!$E27,Detalhamento!AD$15)&lt;=mediçao,OFFSET(Import.PLQ,$A27-1,AD$15-1,1,1),0),0),PLE!$AA$28*OFFSET(Import.PLQ,$A27-1,AD$15-1,1,1)),IF($E27&lt;&gt;1,IF(ISNUMBER(INDEX(Import.PLE,Detalhamento!$E27,Detalhamento!AD$15)),IF(INDEX(Import.PLE,Detalhamento!$E27,Detalhamento!AD$15)&lt;=mediçao,0,OFFSET(Import.PLQ,$A27-1,AD$15-1,1,1)),OFFSET(Import.PLQ,$A27-1,AD$15-1,1,1)),(1-PLE!$AA$28)*OFFSET(Import.PLQ,$A27-1,AD$15-1,1,1))))</f>
        <v>0</v>
      </c>
      <c r="AE27" s="183">
        <f ca="1">IF(AE$13="",0,CHOOSE(Detalhamento.OpçãoServiços,OFFSET(Import.PLQ,$A27-1,AE$15-1,1,1),IF($E27&lt;&gt;1,IF(ISNUMBER(INDEX(Import.PLE,Detalhamento!$E27,Detalhamento!AE$15)),IF(INDEX(Import.PLE,Detalhamento!$E27,Detalhamento!AE$15)&lt;=mediçao,OFFSET(Import.PLQ,$A27-1,AE$15-1,1,1),0),0),PLE!$AA$28*OFFSET(Import.PLQ,$A27-1,AE$15-1,1,1)),IF($E27&lt;&gt;1,IF(ISNUMBER(INDEX(Import.PLE,Detalhamento!$E27,Detalhamento!AE$15)),IF(INDEX(Import.PLE,Detalhamento!$E27,Detalhamento!AE$15)&lt;=mediçao,0,OFFSET(Import.PLQ,$A27-1,AE$15-1,1,1)),OFFSET(Import.PLQ,$A27-1,AE$15-1,1,1)),(1-PLE!$AA$28)*OFFSET(Import.PLQ,$A27-1,AE$15-1,1,1))))</f>
        <v>0</v>
      </c>
      <c r="AF27" s="183">
        <f ca="1">IF(AF$13="",0,CHOOSE(Detalhamento.OpçãoServiços,OFFSET(Import.PLQ,$A27-1,AF$15-1,1,1),IF($E27&lt;&gt;1,IF(ISNUMBER(INDEX(Import.PLE,Detalhamento!$E27,Detalhamento!AF$15)),IF(INDEX(Import.PLE,Detalhamento!$E27,Detalhamento!AF$15)&lt;=mediçao,OFFSET(Import.PLQ,$A27-1,AF$15-1,1,1),0),0),PLE!$AA$28*OFFSET(Import.PLQ,$A27-1,AF$15-1,1,1)),IF($E27&lt;&gt;1,IF(ISNUMBER(INDEX(Import.PLE,Detalhamento!$E27,Detalhamento!AF$15)),IF(INDEX(Import.PLE,Detalhamento!$E27,Detalhamento!AF$15)&lt;=mediçao,0,OFFSET(Import.PLQ,$A27-1,AF$15-1,1,1)),OFFSET(Import.PLQ,$A27-1,AF$15-1,1,1)),(1-PLE!$AA$28)*OFFSET(Import.PLQ,$A27-1,AF$15-1,1,1))))</f>
        <v>0</v>
      </c>
      <c r="AG27" s="183">
        <f ca="1">IF(AG$13="",0,CHOOSE(Detalhamento.OpçãoServiços,OFFSET(Import.PLQ,$A27-1,AG$15-1,1,1),IF($E27&lt;&gt;1,IF(ISNUMBER(INDEX(Import.PLE,Detalhamento!$E27,Detalhamento!AG$15)),IF(INDEX(Import.PLE,Detalhamento!$E27,Detalhamento!AG$15)&lt;=mediçao,OFFSET(Import.PLQ,$A27-1,AG$15-1,1,1),0),0),PLE!$AA$28*OFFSET(Import.PLQ,$A27-1,AG$15-1,1,1)),IF($E27&lt;&gt;1,IF(ISNUMBER(INDEX(Import.PLE,Detalhamento!$E27,Detalhamento!AG$15)),IF(INDEX(Import.PLE,Detalhamento!$E27,Detalhamento!AG$15)&lt;=mediçao,0,OFFSET(Import.PLQ,$A27-1,AG$15-1,1,1)),OFFSET(Import.PLQ,$A27-1,AG$15-1,1,1)),(1-PLE!$AA$28)*OFFSET(Import.PLQ,$A27-1,AG$15-1,1,1))))</f>
        <v>0</v>
      </c>
      <c r="AH27" s="183">
        <f ca="1">IF(AH$13="",0,CHOOSE(Detalhamento.OpçãoServiços,OFFSET(Import.PLQ,$A27-1,AH$15-1,1,1),IF($E27&lt;&gt;1,IF(ISNUMBER(INDEX(Import.PLE,Detalhamento!$E27,Detalhamento!AH$15)),IF(INDEX(Import.PLE,Detalhamento!$E27,Detalhamento!AH$15)&lt;=mediçao,OFFSET(Import.PLQ,$A27-1,AH$15-1,1,1),0),0),PLE!$AA$28*OFFSET(Import.PLQ,$A27-1,AH$15-1,1,1)),IF($E27&lt;&gt;1,IF(ISNUMBER(INDEX(Import.PLE,Detalhamento!$E27,Detalhamento!AH$15)),IF(INDEX(Import.PLE,Detalhamento!$E27,Detalhamento!AH$15)&lt;=mediçao,0,OFFSET(Import.PLQ,$A27-1,AH$15-1,1,1)),OFFSET(Import.PLQ,$A27-1,AH$15-1,1,1)),(1-PLE!$AA$28)*OFFSET(Import.PLQ,$A27-1,AH$15-1,1,1))))</f>
        <v>0</v>
      </c>
      <c r="AI27" s="183">
        <f ca="1">IF(AI$13="",0,CHOOSE(Detalhamento.OpçãoServiços,OFFSET(Import.PLQ,$A27-1,AI$15-1,1,1),IF($E27&lt;&gt;1,IF(ISNUMBER(INDEX(Import.PLE,Detalhamento!$E27,Detalhamento!AI$15)),IF(INDEX(Import.PLE,Detalhamento!$E27,Detalhamento!AI$15)&lt;=mediçao,OFFSET(Import.PLQ,$A27-1,AI$15-1,1,1),0),0),PLE!$AA$28*OFFSET(Import.PLQ,$A27-1,AI$15-1,1,1)),IF($E27&lt;&gt;1,IF(ISNUMBER(INDEX(Import.PLE,Detalhamento!$E27,Detalhamento!AI$15)),IF(INDEX(Import.PLE,Detalhamento!$E27,Detalhamento!AI$15)&lt;=mediçao,0,OFFSET(Import.PLQ,$A27-1,AI$15-1,1,1)),OFFSET(Import.PLQ,$A27-1,AI$15-1,1,1)),(1-PLE!$AA$28)*OFFSET(Import.PLQ,$A27-1,AI$15-1,1,1))))</f>
        <v>0</v>
      </c>
      <c r="AJ27" s="183">
        <f ca="1">IF(AJ$13="",0,CHOOSE(Detalhamento.OpçãoServiços,OFFSET(Import.PLQ,$A27-1,AJ$15-1,1,1),IF($E27&lt;&gt;1,IF(ISNUMBER(INDEX(Import.PLE,Detalhamento!$E27,Detalhamento!AJ$15)),IF(INDEX(Import.PLE,Detalhamento!$E27,Detalhamento!AJ$15)&lt;=mediçao,OFFSET(Import.PLQ,$A27-1,AJ$15-1,1,1),0),0),PLE!$AA$28*OFFSET(Import.PLQ,$A27-1,AJ$15-1,1,1)),IF($E27&lt;&gt;1,IF(ISNUMBER(INDEX(Import.PLE,Detalhamento!$E27,Detalhamento!AJ$15)),IF(INDEX(Import.PLE,Detalhamento!$E27,Detalhamento!AJ$15)&lt;=mediçao,0,OFFSET(Import.PLQ,$A27-1,AJ$15-1,1,1)),OFFSET(Import.PLQ,$A27-1,AJ$15-1,1,1)),(1-PLE!$AA$28)*OFFSET(Import.PLQ,$A27-1,AJ$15-1,1,1))))</f>
        <v>0</v>
      </c>
      <c r="AK27" s="183">
        <f ca="1">IF(AK$13="",0,CHOOSE(Detalhamento.OpçãoServiços,OFFSET(Import.PLQ,$A27-1,AK$15-1,1,1),IF($E27&lt;&gt;1,IF(ISNUMBER(INDEX(Import.PLE,Detalhamento!$E27,Detalhamento!AK$15)),IF(INDEX(Import.PLE,Detalhamento!$E27,Detalhamento!AK$15)&lt;=mediçao,OFFSET(Import.PLQ,$A27-1,AK$15-1,1,1),0),0),PLE!$AA$28*OFFSET(Import.PLQ,$A27-1,AK$15-1,1,1)),IF($E27&lt;&gt;1,IF(ISNUMBER(INDEX(Import.PLE,Detalhamento!$E27,Detalhamento!AK$15)),IF(INDEX(Import.PLE,Detalhamento!$E27,Detalhamento!AK$15)&lt;=mediçao,0,OFFSET(Import.PLQ,$A27-1,AK$15-1,1,1)),OFFSET(Import.PLQ,$A27-1,AK$15-1,1,1)),(1-PLE!$AA$28)*OFFSET(Import.PLQ,$A27-1,AK$15-1,1,1))))</f>
        <v>0</v>
      </c>
      <c r="AL27" s="183">
        <f ca="1">IF(AL$13="",0,CHOOSE(Detalhamento.OpçãoServiços,OFFSET(Import.PLQ,$A27-1,AL$15-1,1,1),IF($E27&lt;&gt;1,IF(ISNUMBER(INDEX(Import.PLE,Detalhamento!$E27,Detalhamento!AL$15)),IF(INDEX(Import.PLE,Detalhamento!$E27,Detalhamento!AL$15)&lt;=mediçao,OFFSET(Import.PLQ,$A27-1,AL$15-1,1,1),0),0),PLE!$AA$28*OFFSET(Import.PLQ,$A27-1,AL$15-1,1,1)),IF($E27&lt;&gt;1,IF(ISNUMBER(INDEX(Import.PLE,Detalhamento!$E27,Detalhamento!AL$15)),IF(INDEX(Import.PLE,Detalhamento!$E27,Detalhamento!AL$15)&lt;=mediçao,0,OFFSET(Import.PLQ,$A27-1,AL$15-1,1,1)),OFFSET(Import.PLQ,$A27-1,AL$15-1,1,1)),(1-PLE!$AA$28)*OFFSET(Import.PLQ,$A27-1,AL$15-1,1,1))))</f>
        <v>0</v>
      </c>
      <c r="AM27" s="183">
        <f ca="1">IF(AM$13="",0,CHOOSE(Detalhamento.OpçãoServiços,OFFSET(Import.PLQ,$A27-1,AM$15-1,1,1),IF($E27&lt;&gt;1,IF(ISNUMBER(INDEX(Import.PLE,Detalhamento!$E27,Detalhamento!AM$15)),IF(INDEX(Import.PLE,Detalhamento!$E27,Detalhamento!AM$15)&lt;=mediçao,OFFSET(Import.PLQ,$A27-1,AM$15-1,1,1),0),0),PLE!$AA$28*OFFSET(Import.PLQ,$A27-1,AM$15-1,1,1)),IF($E27&lt;&gt;1,IF(ISNUMBER(INDEX(Import.PLE,Detalhamento!$E27,Detalhamento!AM$15)),IF(INDEX(Import.PLE,Detalhamento!$E27,Detalhamento!AM$15)&lt;=mediçao,0,OFFSET(Import.PLQ,$A27-1,AM$15-1,1,1)),OFFSET(Import.PLQ,$A27-1,AM$15-1,1,1)),(1-PLE!$AA$28)*OFFSET(Import.PLQ,$A27-1,AM$15-1,1,1))))</f>
        <v>0</v>
      </c>
      <c r="AN27" s="183">
        <f ca="1">IF(AN$13="",0,CHOOSE(Detalhamento.OpçãoServiços,OFFSET(Import.PLQ,$A27-1,AN$15-1,1,1),IF($E27&lt;&gt;1,IF(ISNUMBER(INDEX(Import.PLE,Detalhamento!$E27,Detalhamento!AN$15)),IF(INDEX(Import.PLE,Detalhamento!$E27,Detalhamento!AN$15)&lt;=mediçao,OFFSET(Import.PLQ,$A27-1,AN$15-1,1,1),0),0),PLE!$AA$28*OFFSET(Import.PLQ,$A27-1,AN$15-1,1,1)),IF($E27&lt;&gt;1,IF(ISNUMBER(INDEX(Import.PLE,Detalhamento!$E27,Detalhamento!AN$15)),IF(INDEX(Import.PLE,Detalhamento!$E27,Detalhamento!AN$15)&lt;=mediçao,0,OFFSET(Import.PLQ,$A27-1,AN$15-1,1,1)),OFFSET(Import.PLQ,$A27-1,AN$15-1,1,1)),(1-PLE!$AA$28)*OFFSET(Import.PLQ,$A27-1,AN$15-1,1,1))))</f>
        <v>0</v>
      </c>
      <c r="AO27" s="183">
        <f ca="1">IF(AO$13="",0,CHOOSE(Detalhamento.OpçãoServiços,OFFSET(Import.PLQ,$A27-1,AO$15-1,1,1),IF($E27&lt;&gt;1,IF(ISNUMBER(INDEX(Import.PLE,Detalhamento!$E27,Detalhamento!AO$15)),IF(INDEX(Import.PLE,Detalhamento!$E27,Detalhamento!AO$15)&lt;=mediçao,OFFSET(Import.PLQ,$A27-1,AO$15-1,1,1),0),0),PLE!$AA$28*OFFSET(Import.PLQ,$A27-1,AO$15-1,1,1)),IF($E27&lt;&gt;1,IF(ISNUMBER(INDEX(Import.PLE,Detalhamento!$E27,Detalhamento!AO$15)),IF(INDEX(Import.PLE,Detalhamento!$E27,Detalhamento!AO$15)&lt;=mediçao,0,OFFSET(Import.PLQ,$A27-1,AO$15-1,1,1)),OFFSET(Import.PLQ,$A27-1,AO$15-1,1,1)),(1-PLE!$AA$28)*OFFSET(Import.PLQ,$A27-1,AO$15-1,1,1))))</f>
        <v>0</v>
      </c>
      <c r="AP27" s="183">
        <f ca="1">IF(AP$13="",0,CHOOSE(Detalhamento.OpçãoServiços,OFFSET(Import.PLQ,$A27-1,AP$15-1,1,1),IF($E27&lt;&gt;1,IF(ISNUMBER(INDEX(Import.PLE,Detalhamento!$E27,Detalhamento!AP$15)),IF(INDEX(Import.PLE,Detalhamento!$E27,Detalhamento!AP$15)&lt;=mediçao,OFFSET(Import.PLQ,$A27-1,AP$15-1,1,1),0),0),PLE!$AA$28*OFFSET(Import.PLQ,$A27-1,AP$15-1,1,1)),IF($E27&lt;&gt;1,IF(ISNUMBER(INDEX(Import.PLE,Detalhamento!$E27,Detalhamento!AP$15)),IF(INDEX(Import.PLE,Detalhamento!$E27,Detalhamento!AP$15)&lt;=mediçao,0,OFFSET(Import.PLQ,$A27-1,AP$15-1,1,1)),OFFSET(Import.PLQ,$A27-1,AP$15-1,1,1)),(1-PLE!$AA$28)*OFFSET(Import.PLQ,$A27-1,AP$15-1,1,1))))</f>
        <v>0</v>
      </c>
      <c r="AQ27" s="183">
        <f ca="1">IF(AQ$13="",0,CHOOSE(Detalhamento.OpçãoServiços,OFFSET(Import.PLQ,$A27-1,AQ$15-1,1,1),IF($E27&lt;&gt;1,IF(ISNUMBER(INDEX(Import.PLE,Detalhamento!$E27,Detalhamento!AQ$15)),IF(INDEX(Import.PLE,Detalhamento!$E27,Detalhamento!AQ$15)&lt;=mediçao,OFFSET(Import.PLQ,$A27-1,AQ$15-1,1,1),0),0),PLE!$AA$28*OFFSET(Import.PLQ,$A27-1,AQ$15-1,1,1)),IF($E27&lt;&gt;1,IF(ISNUMBER(INDEX(Import.PLE,Detalhamento!$E27,Detalhamento!AQ$15)),IF(INDEX(Import.PLE,Detalhamento!$E27,Detalhamento!AQ$15)&lt;=mediçao,0,OFFSET(Import.PLQ,$A27-1,AQ$15-1,1,1)),OFFSET(Import.PLQ,$A27-1,AQ$15-1,1,1)),(1-PLE!$AA$28)*OFFSET(Import.PLQ,$A27-1,AQ$15-1,1,1))))</f>
        <v>0</v>
      </c>
      <c r="AR27" s="183">
        <f ca="1">IF(AR$13="",0,CHOOSE(Detalhamento.OpçãoServiços,OFFSET(Import.PLQ,$A27-1,AR$15-1,1,1),IF($E27&lt;&gt;1,IF(ISNUMBER(INDEX(Import.PLE,Detalhamento!$E27,Detalhamento!AR$15)),IF(INDEX(Import.PLE,Detalhamento!$E27,Detalhamento!AR$15)&lt;=mediçao,OFFSET(Import.PLQ,$A27-1,AR$15-1,1,1),0),0),PLE!$AA$28*OFFSET(Import.PLQ,$A27-1,AR$15-1,1,1)),IF($E27&lt;&gt;1,IF(ISNUMBER(INDEX(Import.PLE,Detalhamento!$E27,Detalhamento!AR$15)),IF(INDEX(Import.PLE,Detalhamento!$E27,Detalhamento!AR$15)&lt;=mediçao,0,OFFSET(Import.PLQ,$A27-1,AR$15-1,1,1)),OFFSET(Import.PLQ,$A27-1,AR$15-1,1,1)),(1-PLE!$AA$28)*OFFSET(Import.PLQ,$A27-1,AR$15-1,1,1))))</f>
        <v>0</v>
      </c>
      <c r="AS27" s="183">
        <f ca="1">IF(AS$13="",0,CHOOSE(Detalhamento.OpçãoServiços,OFFSET(Import.PLQ,$A27-1,AS$15-1,1,1),IF($E27&lt;&gt;1,IF(ISNUMBER(INDEX(Import.PLE,Detalhamento!$E27,Detalhamento!AS$15)),IF(INDEX(Import.PLE,Detalhamento!$E27,Detalhamento!AS$15)&lt;=mediçao,OFFSET(Import.PLQ,$A27-1,AS$15-1,1,1),0),0),PLE!$AA$28*OFFSET(Import.PLQ,$A27-1,AS$15-1,1,1)),IF($E27&lt;&gt;1,IF(ISNUMBER(INDEX(Import.PLE,Detalhamento!$E27,Detalhamento!AS$15)),IF(INDEX(Import.PLE,Detalhamento!$E27,Detalhamento!AS$15)&lt;=mediçao,0,OFFSET(Import.PLQ,$A27-1,AS$15-1,1,1)),OFFSET(Import.PLQ,$A27-1,AS$15-1,1,1)),(1-PLE!$AA$28)*OFFSET(Import.PLQ,$A27-1,AS$15-1,1,1))))</f>
        <v>0</v>
      </c>
      <c r="AT27" s="183">
        <f ca="1">IF(AT$13="",0,CHOOSE(Detalhamento.OpçãoServiços,OFFSET(Import.PLQ,$A27-1,AT$15-1,1,1),IF($E27&lt;&gt;1,IF(ISNUMBER(INDEX(Import.PLE,Detalhamento!$E27,Detalhamento!AT$15)),IF(INDEX(Import.PLE,Detalhamento!$E27,Detalhamento!AT$15)&lt;=mediçao,OFFSET(Import.PLQ,$A27-1,AT$15-1,1,1),0),0),PLE!$AA$28*OFFSET(Import.PLQ,$A27-1,AT$15-1,1,1)),IF($E27&lt;&gt;1,IF(ISNUMBER(INDEX(Import.PLE,Detalhamento!$E27,Detalhamento!AT$15)),IF(INDEX(Import.PLE,Detalhamento!$E27,Detalhamento!AT$15)&lt;=mediçao,0,OFFSET(Import.PLQ,$A27-1,AT$15-1,1,1)),OFFSET(Import.PLQ,$A27-1,AT$15-1,1,1)),(1-PLE!$AA$28)*OFFSET(Import.PLQ,$A27-1,AT$15-1,1,1))))</f>
        <v>0</v>
      </c>
      <c r="AU27" s="183">
        <f ca="1">IF(AU$13="",0,CHOOSE(Detalhamento.OpçãoServiços,OFFSET(Import.PLQ,$A27-1,AU$15-1,1,1),IF($E27&lt;&gt;1,IF(ISNUMBER(INDEX(Import.PLE,Detalhamento!$E27,Detalhamento!AU$15)),IF(INDEX(Import.PLE,Detalhamento!$E27,Detalhamento!AU$15)&lt;=mediçao,OFFSET(Import.PLQ,$A27-1,AU$15-1,1,1),0),0),PLE!$AA$28*OFFSET(Import.PLQ,$A27-1,AU$15-1,1,1)),IF($E27&lt;&gt;1,IF(ISNUMBER(INDEX(Import.PLE,Detalhamento!$E27,Detalhamento!AU$15)),IF(INDEX(Import.PLE,Detalhamento!$E27,Detalhamento!AU$15)&lt;=mediçao,0,OFFSET(Import.PLQ,$A27-1,AU$15-1,1,1)),OFFSET(Import.PLQ,$A27-1,AU$15-1,1,1)),(1-PLE!$AA$28)*OFFSET(Import.PLQ,$A27-1,AU$15-1,1,1))))</f>
        <v>0</v>
      </c>
      <c r="AV27" s="183">
        <f ca="1">IF(AV$13="",0,CHOOSE(Detalhamento.OpçãoServiços,OFFSET(Import.PLQ,$A27-1,AV$15-1,1,1),IF($E27&lt;&gt;1,IF(ISNUMBER(INDEX(Import.PLE,Detalhamento!$E27,Detalhamento!AV$15)),IF(INDEX(Import.PLE,Detalhamento!$E27,Detalhamento!AV$15)&lt;=mediçao,OFFSET(Import.PLQ,$A27-1,AV$15-1,1,1),0),0),PLE!$AA$28*OFFSET(Import.PLQ,$A27-1,AV$15-1,1,1)),IF($E27&lt;&gt;1,IF(ISNUMBER(INDEX(Import.PLE,Detalhamento!$E27,Detalhamento!AV$15)),IF(INDEX(Import.PLE,Detalhamento!$E27,Detalhamento!AV$15)&lt;=mediçao,0,OFFSET(Import.PLQ,$A27-1,AV$15-1,1,1)),OFFSET(Import.PLQ,$A27-1,AV$15-1,1,1)),(1-PLE!$AA$28)*OFFSET(Import.PLQ,$A27-1,AV$15-1,1,1))))</f>
        <v>0</v>
      </c>
      <c r="AW27" s="183">
        <f ca="1">IF(AW$13="",0,CHOOSE(Detalhamento.OpçãoServiços,OFFSET(Import.PLQ,$A27-1,AW$15-1,1,1),IF($E27&lt;&gt;1,IF(ISNUMBER(INDEX(Import.PLE,Detalhamento!$E27,Detalhamento!AW$15)),IF(INDEX(Import.PLE,Detalhamento!$E27,Detalhamento!AW$15)&lt;=mediçao,OFFSET(Import.PLQ,$A27-1,AW$15-1,1,1),0),0),PLE!$AA$28*OFFSET(Import.PLQ,$A27-1,AW$15-1,1,1)),IF($E27&lt;&gt;1,IF(ISNUMBER(INDEX(Import.PLE,Detalhamento!$E27,Detalhamento!AW$15)),IF(INDEX(Import.PLE,Detalhamento!$E27,Detalhamento!AW$15)&lt;=mediçao,0,OFFSET(Import.PLQ,$A27-1,AW$15-1,1,1)),OFFSET(Import.PLQ,$A27-1,AW$15-1,1,1)),(1-PLE!$AA$28)*OFFSET(Import.PLQ,$A27-1,AW$15-1,1,1))))</f>
        <v>0</v>
      </c>
      <c r="AX27" s="183">
        <f ca="1">IF(AX$13="",0,CHOOSE(Detalhamento.OpçãoServiços,OFFSET(Import.PLQ,$A27-1,AX$15-1,1,1),IF($E27&lt;&gt;1,IF(ISNUMBER(INDEX(Import.PLE,Detalhamento!$E27,Detalhamento!AX$15)),IF(INDEX(Import.PLE,Detalhamento!$E27,Detalhamento!AX$15)&lt;=mediçao,OFFSET(Import.PLQ,$A27-1,AX$15-1,1,1),0),0),PLE!$AA$28*OFFSET(Import.PLQ,$A27-1,AX$15-1,1,1)),IF($E27&lt;&gt;1,IF(ISNUMBER(INDEX(Import.PLE,Detalhamento!$E27,Detalhamento!AX$15)),IF(INDEX(Import.PLE,Detalhamento!$E27,Detalhamento!AX$15)&lt;=mediçao,0,OFFSET(Import.PLQ,$A27-1,AX$15-1,1,1)),OFFSET(Import.PLQ,$A27-1,AX$15-1,1,1)),(1-PLE!$AA$28)*OFFSET(Import.PLQ,$A27-1,AX$15-1,1,1))))</f>
        <v>0</v>
      </c>
      <c r="AY27" s="183">
        <f ca="1">IF(AY$13="",0,CHOOSE(Detalhamento.OpçãoServiços,OFFSET(Import.PLQ,$A27-1,AY$15-1,1,1),IF($E27&lt;&gt;1,IF(ISNUMBER(INDEX(Import.PLE,Detalhamento!$E27,Detalhamento!AY$15)),IF(INDEX(Import.PLE,Detalhamento!$E27,Detalhamento!AY$15)&lt;=mediçao,OFFSET(Import.PLQ,$A27-1,AY$15-1,1,1),0),0),PLE!$AA$28*OFFSET(Import.PLQ,$A27-1,AY$15-1,1,1)),IF($E27&lt;&gt;1,IF(ISNUMBER(INDEX(Import.PLE,Detalhamento!$E27,Detalhamento!AY$15)),IF(INDEX(Import.PLE,Detalhamento!$E27,Detalhamento!AY$15)&lt;=mediçao,0,OFFSET(Import.PLQ,$A27-1,AY$15-1,1,1)),OFFSET(Import.PLQ,$A27-1,AY$15-1,1,1)),(1-PLE!$AA$28)*OFFSET(Import.PLQ,$A27-1,AY$15-1,1,1))))</f>
        <v>0</v>
      </c>
      <c r="AZ27" s="183">
        <f ca="1">IF(AZ$13="",0,CHOOSE(Detalhamento.OpçãoServiços,OFFSET(Import.PLQ,$A27-1,AZ$15-1,1,1),IF($E27&lt;&gt;1,IF(ISNUMBER(INDEX(Import.PLE,Detalhamento!$E27,Detalhamento!AZ$15)),IF(INDEX(Import.PLE,Detalhamento!$E27,Detalhamento!AZ$15)&lt;=mediçao,OFFSET(Import.PLQ,$A27-1,AZ$15-1,1,1),0),0),PLE!$AA$28*OFFSET(Import.PLQ,$A27-1,AZ$15-1,1,1)),IF($E27&lt;&gt;1,IF(ISNUMBER(INDEX(Import.PLE,Detalhamento!$E27,Detalhamento!AZ$15)),IF(INDEX(Import.PLE,Detalhamento!$E27,Detalhamento!AZ$15)&lt;=mediçao,0,OFFSET(Import.PLQ,$A27-1,AZ$15-1,1,1)),OFFSET(Import.PLQ,$A27-1,AZ$15-1,1,1)),(1-PLE!$AA$28)*OFFSET(Import.PLQ,$A27-1,AZ$15-1,1,1))))</f>
        <v>0</v>
      </c>
      <c r="BA27" s="183">
        <f ca="1">IF(BA$13="",0,CHOOSE(Detalhamento.OpçãoServiços,OFFSET(Import.PLQ,$A27-1,BA$15-1,1,1),IF($E27&lt;&gt;1,IF(ISNUMBER(INDEX(Import.PLE,Detalhamento!$E27,Detalhamento!BA$15)),IF(INDEX(Import.PLE,Detalhamento!$E27,Detalhamento!BA$15)&lt;=mediçao,OFFSET(Import.PLQ,$A27-1,BA$15-1,1,1),0),0),PLE!$AA$28*OFFSET(Import.PLQ,$A27-1,BA$15-1,1,1)),IF($E27&lt;&gt;1,IF(ISNUMBER(INDEX(Import.PLE,Detalhamento!$E27,Detalhamento!BA$15)),IF(INDEX(Import.PLE,Detalhamento!$E27,Detalhamento!BA$15)&lt;=mediçao,0,OFFSET(Import.PLQ,$A27-1,BA$15-1,1,1)),OFFSET(Import.PLQ,$A27-1,BA$15-1,1,1)),(1-PLE!$AA$28)*OFFSET(Import.PLQ,$A27-1,BA$15-1,1,1))))</f>
        <v>0</v>
      </c>
      <c r="BB27" s="183">
        <f ca="1">IF(BB$13="",0,CHOOSE(Detalhamento.OpçãoServiços,OFFSET(Import.PLQ,$A27-1,BB$15-1,1,1),IF($E27&lt;&gt;1,IF(ISNUMBER(INDEX(Import.PLE,Detalhamento!$E27,Detalhamento!BB$15)),IF(INDEX(Import.PLE,Detalhamento!$E27,Detalhamento!BB$15)&lt;=mediçao,OFFSET(Import.PLQ,$A27-1,BB$15-1,1,1),0),0),PLE!$AA$28*OFFSET(Import.PLQ,$A27-1,BB$15-1,1,1)),IF($E27&lt;&gt;1,IF(ISNUMBER(INDEX(Import.PLE,Detalhamento!$E27,Detalhamento!BB$15)),IF(INDEX(Import.PLE,Detalhamento!$E27,Detalhamento!BB$15)&lt;=mediçao,0,OFFSET(Import.PLQ,$A27-1,BB$15-1,1,1)),OFFSET(Import.PLQ,$A27-1,BB$15-1,1,1)),(1-PLE!$AA$28)*OFFSET(Import.PLQ,$A27-1,BB$15-1,1,1))))</f>
        <v>0</v>
      </c>
      <c r="BC27" s="183">
        <f ca="1">IF(BC$13="",0,CHOOSE(Detalhamento.OpçãoServiços,OFFSET(Import.PLQ,$A27-1,BC$15-1,1,1),IF($E27&lt;&gt;1,IF(ISNUMBER(INDEX(Import.PLE,Detalhamento!$E27,Detalhamento!BC$15)),IF(INDEX(Import.PLE,Detalhamento!$E27,Detalhamento!BC$15)&lt;=mediçao,OFFSET(Import.PLQ,$A27-1,BC$15-1,1,1),0),0),PLE!$AA$28*OFFSET(Import.PLQ,$A27-1,BC$15-1,1,1)),IF($E27&lt;&gt;1,IF(ISNUMBER(INDEX(Import.PLE,Detalhamento!$E27,Detalhamento!BC$15)),IF(INDEX(Import.PLE,Detalhamento!$E27,Detalhamento!BC$15)&lt;=mediçao,0,OFFSET(Import.PLQ,$A27-1,BC$15-1,1,1)),OFFSET(Import.PLQ,$A27-1,BC$15-1,1,1)),(1-PLE!$AA$28)*OFFSET(Import.PLQ,$A27-1,BC$15-1,1,1))))</f>
        <v>0</v>
      </c>
      <c r="BD27" s="183">
        <f ca="1">IF(BD$13="",0,CHOOSE(Detalhamento.OpçãoServiços,OFFSET(Import.PLQ,$A27-1,BD$15-1,1,1),IF($E27&lt;&gt;1,IF(ISNUMBER(INDEX(Import.PLE,Detalhamento!$E27,Detalhamento!BD$15)),IF(INDEX(Import.PLE,Detalhamento!$E27,Detalhamento!BD$15)&lt;=mediçao,OFFSET(Import.PLQ,$A27-1,BD$15-1,1,1),0),0),PLE!$AA$28*OFFSET(Import.PLQ,$A27-1,BD$15-1,1,1)),IF($E27&lt;&gt;1,IF(ISNUMBER(INDEX(Import.PLE,Detalhamento!$E27,Detalhamento!BD$15)),IF(INDEX(Import.PLE,Detalhamento!$E27,Detalhamento!BD$15)&lt;=mediçao,0,OFFSET(Import.PLQ,$A27-1,BD$15-1,1,1)),OFFSET(Import.PLQ,$A27-1,BD$15-1,1,1)),(1-PLE!$AA$28)*OFFSET(Import.PLQ,$A27-1,BD$15-1,1,1))))</f>
        <v>0</v>
      </c>
      <c r="BE27" s="183">
        <f ca="1">IF(BE$13="",0,CHOOSE(Detalhamento.OpçãoServiços,OFFSET(Import.PLQ,$A27-1,BE$15-1,1,1),IF($E27&lt;&gt;1,IF(ISNUMBER(INDEX(Import.PLE,Detalhamento!$E27,Detalhamento!BE$15)),IF(INDEX(Import.PLE,Detalhamento!$E27,Detalhamento!BE$15)&lt;=mediçao,OFFSET(Import.PLQ,$A27-1,BE$15-1,1,1),0),0),PLE!$AA$28*OFFSET(Import.PLQ,$A27-1,BE$15-1,1,1)),IF($E27&lt;&gt;1,IF(ISNUMBER(INDEX(Import.PLE,Detalhamento!$E27,Detalhamento!BE$15)),IF(INDEX(Import.PLE,Detalhamento!$E27,Detalhamento!BE$15)&lt;=mediçao,0,OFFSET(Import.PLQ,$A27-1,BE$15-1,1,1)),OFFSET(Import.PLQ,$A27-1,BE$15-1,1,1)),(1-PLE!$AA$28)*OFFSET(Import.PLQ,$A27-1,BE$15-1,1,1))))</f>
        <v>0</v>
      </c>
      <c r="BF27" s="183">
        <f ca="1">IF(BF$13="",0,CHOOSE(Detalhamento.OpçãoServiços,OFFSET(Import.PLQ,$A27-1,BF$15-1,1,1),IF($E27&lt;&gt;1,IF(ISNUMBER(INDEX(Import.PLE,Detalhamento!$E27,Detalhamento!BF$15)),IF(INDEX(Import.PLE,Detalhamento!$E27,Detalhamento!BF$15)&lt;=mediçao,OFFSET(Import.PLQ,$A27-1,BF$15-1,1,1),0),0),PLE!$AA$28*OFFSET(Import.PLQ,$A27-1,BF$15-1,1,1)),IF($E27&lt;&gt;1,IF(ISNUMBER(INDEX(Import.PLE,Detalhamento!$E27,Detalhamento!BF$15)),IF(INDEX(Import.PLE,Detalhamento!$E27,Detalhamento!BF$15)&lt;=mediçao,0,OFFSET(Import.PLQ,$A27-1,BF$15-1,1,1)),OFFSET(Import.PLQ,$A27-1,BF$15-1,1,1)),(1-PLE!$AA$28)*OFFSET(Import.PLQ,$A27-1,BF$15-1,1,1))))</f>
        <v>0</v>
      </c>
      <c r="BG27" s="183">
        <f ca="1">IF(BG$13="",0,CHOOSE(Detalhamento.OpçãoServiços,OFFSET(Import.PLQ,$A27-1,BG$15-1,1,1),IF($E27&lt;&gt;1,IF(ISNUMBER(INDEX(Import.PLE,Detalhamento!$E27,Detalhamento!BG$15)),IF(INDEX(Import.PLE,Detalhamento!$E27,Detalhamento!BG$15)&lt;=mediçao,OFFSET(Import.PLQ,$A27-1,BG$15-1,1,1),0),0),PLE!$AA$28*OFFSET(Import.PLQ,$A27-1,BG$15-1,1,1)),IF($E27&lt;&gt;1,IF(ISNUMBER(INDEX(Import.PLE,Detalhamento!$E27,Detalhamento!BG$15)),IF(INDEX(Import.PLE,Detalhamento!$E27,Detalhamento!BG$15)&lt;=mediçao,0,OFFSET(Import.PLQ,$A27-1,BG$15-1,1,1)),OFFSET(Import.PLQ,$A27-1,BG$15-1,1,1)),(1-PLE!$AA$28)*OFFSET(Import.PLQ,$A27-1,BG$15-1,1,1))))</f>
        <v>0</v>
      </c>
      <c r="BH27" s="183">
        <f ca="1">IF(BH$13="",0,CHOOSE(Detalhamento.OpçãoServiços,OFFSET(Import.PLQ,$A27-1,BH$15-1,1,1),IF($E27&lt;&gt;1,IF(ISNUMBER(INDEX(Import.PLE,Detalhamento!$E27,Detalhamento!BH$15)),IF(INDEX(Import.PLE,Detalhamento!$E27,Detalhamento!BH$15)&lt;=mediçao,OFFSET(Import.PLQ,$A27-1,BH$15-1,1,1),0),0),PLE!$AA$28*OFFSET(Import.PLQ,$A27-1,BH$15-1,1,1)),IF($E27&lt;&gt;1,IF(ISNUMBER(INDEX(Import.PLE,Detalhamento!$E27,Detalhamento!BH$15)),IF(INDEX(Import.PLE,Detalhamento!$E27,Detalhamento!BH$15)&lt;=mediçao,0,OFFSET(Import.PLQ,$A27-1,BH$15-1,1,1)),OFFSET(Import.PLQ,$A27-1,BH$15-1,1,1)),(1-PLE!$AA$28)*OFFSET(Import.PLQ,$A27-1,BH$15-1,1,1))))</f>
        <v>0</v>
      </c>
      <c r="BI27" s="183">
        <f ca="1">IF(BI$13="",0,CHOOSE(Detalhamento.OpçãoServiços,OFFSET(Import.PLQ,$A27-1,BI$15-1,1,1),IF($E27&lt;&gt;1,IF(ISNUMBER(INDEX(Import.PLE,Detalhamento!$E27,Detalhamento!BI$15)),IF(INDEX(Import.PLE,Detalhamento!$E27,Detalhamento!BI$15)&lt;=mediçao,OFFSET(Import.PLQ,$A27-1,BI$15-1,1,1),0),0),PLE!$AA$28*OFFSET(Import.PLQ,$A27-1,BI$15-1,1,1)),IF($E27&lt;&gt;1,IF(ISNUMBER(INDEX(Import.PLE,Detalhamento!$E27,Detalhamento!BI$15)),IF(INDEX(Import.PLE,Detalhamento!$E27,Detalhamento!BI$15)&lt;=mediçao,0,OFFSET(Import.PLQ,$A27-1,BI$15-1,1,1)),OFFSET(Import.PLQ,$A27-1,BI$15-1,1,1)),(1-PLE!$AA$28)*OFFSET(Import.PLQ,$A27-1,BI$15-1,1,1))))</f>
        <v>0</v>
      </c>
    </row>
    <row r="28" spans="1:61" ht="22.5" x14ac:dyDescent="0.2">
      <c r="A28" s="196">
        <v>7</v>
      </c>
      <c r="B28" s="28" t="str">
        <f t="shared" ca="1" si="8"/>
        <v>Serviço</v>
      </c>
      <c r="E28" s="193">
        <f t="shared" ca="1" si="9"/>
        <v>3</v>
      </c>
      <c r="F28" s="194">
        <f t="shared" ca="1" si="10"/>
        <v>30007</v>
      </c>
      <c r="G28" s="194" t="str">
        <f t="shared" ca="1" si="11"/>
        <v>3.1</v>
      </c>
      <c r="H28" s="222" t="str">
        <f t="shared" ca="1" si="11"/>
        <v>PLACA DE OBRA EM CHAPA DE ACO GALVANIZADO (1,68m X 2,52m)</v>
      </c>
      <c r="I28" s="48" t="str">
        <f t="shared" ca="1" si="12"/>
        <v>M2</v>
      </c>
      <c r="J28" s="183">
        <f t="shared" ca="1" si="13"/>
        <v>4.2336</v>
      </c>
      <c r="K28" s="83"/>
      <c r="L28" s="183">
        <f ca="1">IF(L$13="",0,CHOOSE(Detalhamento.OpçãoServiços,OFFSET(Import.PLQ,$A28-1,L$15-1,1,1),IF($E28&lt;&gt;1,IF(ISNUMBER(INDEX(Import.PLE,Detalhamento!$E28,Detalhamento!L$15)),IF(INDEX(Import.PLE,Detalhamento!$E28,Detalhamento!L$15)&lt;=mediçao,OFFSET(Import.PLQ,$A28-1,L$15-1,1,1),0),0),PLE!$AA$28*OFFSET(Import.PLQ,$A28-1,L$15-1,1,1)),IF($E28&lt;&gt;1,IF(ISNUMBER(INDEX(Import.PLE,Detalhamento!$E28,Detalhamento!L$15)),IF(INDEX(Import.PLE,Detalhamento!$E28,Detalhamento!L$15)&lt;=mediçao,0,OFFSET(Import.PLQ,$A28-1,L$15-1,1,1)),OFFSET(Import.PLQ,$A28-1,L$15-1,1,1)),(1-PLE!$AA$28)*OFFSET(Import.PLQ,$A28-1,L$15-1,1,1))))</f>
        <v>4.2336</v>
      </c>
      <c r="M28" s="183">
        <f ca="1">IF(M$13="",0,CHOOSE(Detalhamento.OpçãoServiços,OFFSET(Import.PLQ,$A28-1,M$15-1,1,1),IF($E28&lt;&gt;1,IF(ISNUMBER(INDEX(Import.PLE,Detalhamento!$E28,Detalhamento!M$15)),IF(INDEX(Import.PLE,Detalhamento!$E28,Detalhamento!M$15)&lt;=mediçao,OFFSET(Import.PLQ,$A28-1,M$15-1,1,1),0),0),PLE!$AA$28*OFFSET(Import.PLQ,$A28-1,M$15-1,1,1)),IF($E28&lt;&gt;1,IF(ISNUMBER(INDEX(Import.PLE,Detalhamento!$E28,Detalhamento!M$15)),IF(INDEX(Import.PLE,Detalhamento!$E28,Detalhamento!M$15)&lt;=mediçao,0,OFFSET(Import.PLQ,$A28-1,M$15-1,1,1)),OFFSET(Import.PLQ,$A28-1,M$15-1,1,1)),(1-PLE!$AA$28)*OFFSET(Import.PLQ,$A28-1,M$15-1,1,1))))</f>
        <v>0</v>
      </c>
      <c r="N28" s="183">
        <f ca="1">IF(N$13="",0,CHOOSE(Detalhamento.OpçãoServiços,OFFSET(Import.PLQ,$A28-1,N$15-1,1,1),IF($E28&lt;&gt;1,IF(ISNUMBER(INDEX(Import.PLE,Detalhamento!$E28,Detalhamento!N$15)),IF(INDEX(Import.PLE,Detalhamento!$E28,Detalhamento!N$15)&lt;=mediçao,OFFSET(Import.PLQ,$A28-1,N$15-1,1,1),0),0),PLE!$AA$28*OFFSET(Import.PLQ,$A28-1,N$15-1,1,1)),IF($E28&lt;&gt;1,IF(ISNUMBER(INDEX(Import.PLE,Detalhamento!$E28,Detalhamento!N$15)),IF(INDEX(Import.PLE,Detalhamento!$E28,Detalhamento!N$15)&lt;=mediçao,0,OFFSET(Import.PLQ,$A28-1,N$15-1,1,1)),OFFSET(Import.PLQ,$A28-1,N$15-1,1,1)),(1-PLE!$AA$28)*OFFSET(Import.PLQ,$A28-1,N$15-1,1,1))))</f>
        <v>0</v>
      </c>
      <c r="O28" s="183">
        <f ca="1">IF(O$13="",0,CHOOSE(Detalhamento.OpçãoServiços,OFFSET(Import.PLQ,$A28-1,O$15-1,1,1),IF($E28&lt;&gt;1,IF(ISNUMBER(INDEX(Import.PLE,Detalhamento!$E28,Detalhamento!O$15)),IF(INDEX(Import.PLE,Detalhamento!$E28,Detalhamento!O$15)&lt;=mediçao,OFFSET(Import.PLQ,$A28-1,O$15-1,1,1),0),0),PLE!$AA$28*OFFSET(Import.PLQ,$A28-1,O$15-1,1,1)),IF($E28&lt;&gt;1,IF(ISNUMBER(INDEX(Import.PLE,Detalhamento!$E28,Detalhamento!O$15)),IF(INDEX(Import.PLE,Detalhamento!$E28,Detalhamento!O$15)&lt;=mediçao,0,OFFSET(Import.PLQ,$A28-1,O$15-1,1,1)),OFFSET(Import.PLQ,$A28-1,O$15-1,1,1)),(1-PLE!$AA$28)*OFFSET(Import.PLQ,$A28-1,O$15-1,1,1))))</f>
        <v>0</v>
      </c>
      <c r="P28" s="183">
        <f ca="1">IF(P$13="",0,CHOOSE(Detalhamento.OpçãoServiços,OFFSET(Import.PLQ,$A28-1,P$15-1,1,1),IF($E28&lt;&gt;1,IF(ISNUMBER(INDEX(Import.PLE,Detalhamento!$E28,Detalhamento!P$15)),IF(INDEX(Import.PLE,Detalhamento!$E28,Detalhamento!P$15)&lt;=mediçao,OFFSET(Import.PLQ,$A28-1,P$15-1,1,1),0),0),PLE!$AA$28*OFFSET(Import.PLQ,$A28-1,P$15-1,1,1)),IF($E28&lt;&gt;1,IF(ISNUMBER(INDEX(Import.PLE,Detalhamento!$E28,Detalhamento!P$15)),IF(INDEX(Import.PLE,Detalhamento!$E28,Detalhamento!P$15)&lt;=mediçao,0,OFFSET(Import.PLQ,$A28-1,P$15-1,1,1)),OFFSET(Import.PLQ,$A28-1,P$15-1,1,1)),(1-PLE!$AA$28)*OFFSET(Import.PLQ,$A28-1,P$15-1,1,1))))</f>
        <v>0</v>
      </c>
      <c r="Q28" s="183">
        <f ca="1">IF(Q$13="",0,CHOOSE(Detalhamento.OpçãoServiços,OFFSET(Import.PLQ,$A28-1,Q$15-1,1,1),IF($E28&lt;&gt;1,IF(ISNUMBER(INDEX(Import.PLE,Detalhamento!$E28,Detalhamento!Q$15)),IF(INDEX(Import.PLE,Detalhamento!$E28,Detalhamento!Q$15)&lt;=mediçao,OFFSET(Import.PLQ,$A28-1,Q$15-1,1,1),0),0),PLE!$AA$28*OFFSET(Import.PLQ,$A28-1,Q$15-1,1,1)),IF($E28&lt;&gt;1,IF(ISNUMBER(INDEX(Import.PLE,Detalhamento!$E28,Detalhamento!Q$15)),IF(INDEX(Import.PLE,Detalhamento!$E28,Detalhamento!Q$15)&lt;=mediçao,0,OFFSET(Import.PLQ,$A28-1,Q$15-1,1,1)),OFFSET(Import.PLQ,$A28-1,Q$15-1,1,1)),(1-PLE!$AA$28)*OFFSET(Import.PLQ,$A28-1,Q$15-1,1,1))))</f>
        <v>0</v>
      </c>
      <c r="R28" s="183">
        <f ca="1">IF(R$13="",0,CHOOSE(Detalhamento.OpçãoServiços,OFFSET(Import.PLQ,$A28-1,R$15-1,1,1),IF($E28&lt;&gt;1,IF(ISNUMBER(INDEX(Import.PLE,Detalhamento!$E28,Detalhamento!R$15)),IF(INDEX(Import.PLE,Detalhamento!$E28,Detalhamento!R$15)&lt;=mediçao,OFFSET(Import.PLQ,$A28-1,R$15-1,1,1),0),0),PLE!$AA$28*OFFSET(Import.PLQ,$A28-1,R$15-1,1,1)),IF($E28&lt;&gt;1,IF(ISNUMBER(INDEX(Import.PLE,Detalhamento!$E28,Detalhamento!R$15)),IF(INDEX(Import.PLE,Detalhamento!$E28,Detalhamento!R$15)&lt;=mediçao,0,OFFSET(Import.PLQ,$A28-1,R$15-1,1,1)),OFFSET(Import.PLQ,$A28-1,R$15-1,1,1)),(1-PLE!$AA$28)*OFFSET(Import.PLQ,$A28-1,R$15-1,1,1))))</f>
        <v>0</v>
      </c>
      <c r="S28" s="183">
        <f ca="1">IF(S$13="",0,CHOOSE(Detalhamento.OpçãoServiços,OFFSET(Import.PLQ,$A28-1,S$15-1,1,1),IF($E28&lt;&gt;1,IF(ISNUMBER(INDEX(Import.PLE,Detalhamento!$E28,Detalhamento!S$15)),IF(INDEX(Import.PLE,Detalhamento!$E28,Detalhamento!S$15)&lt;=mediçao,OFFSET(Import.PLQ,$A28-1,S$15-1,1,1),0),0),PLE!$AA$28*OFFSET(Import.PLQ,$A28-1,S$15-1,1,1)),IF($E28&lt;&gt;1,IF(ISNUMBER(INDEX(Import.PLE,Detalhamento!$E28,Detalhamento!S$15)),IF(INDEX(Import.PLE,Detalhamento!$E28,Detalhamento!S$15)&lt;=mediçao,0,OFFSET(Import.PLQ,$A28-1,S$15-1,1,1)),OFFSET(Import.PLQ,$A28-1,S$15-1,1,1)),(1-PLE!$AA$28)*OFFSET(Import.PLQ,$A28-1,S$15-1,1,1))))</f>
        <v>0</v>
      </c>
      <c r="T28" s="183">
        <f ca="1">IF(T$13="",0,CHOOSE(Detalhamento.OpçãoServiços,OFFSET(Import.PLQ,$A28-1,T$15-1,1,1),IF($E28&lt;&gt;1,IF(ISNUMBER(INDEX(Import.PLE,Detalhamento!$E28,Detalhamento!T$15)),IF(INDEX(Import.PLE,Detalhamento!$E28,Detalhamento!T$15)&lt;=mediçao,OFFSET(Import.PLQ,$A28-1,T$15-1,1,1),0),0),PLE!$AA$28*OFFSET(Import.PLQ,$A28-1,T$15-1,1,1)),IF($E28&lt;&gt;1,IF(ISNUMBER(INDEX(Import.PLE,Detalhamento!$E28,Detalhamento!T$15)),IF(INDEX(Import.PLE,Detalhamento!$E28,Detalhamento!T$15)&lt;=mediçao,0,OFFSET(Import.PLQ,$A28-1,T$15-1,1,1)),OFFSET(Import.PLQ,$A28-1,T$15-1,1,1)),(1-PLE!$AA$28)*OFFSET(Import.PLQ,$A28-1,T$15-1,1,1))))</f>
        <v>0</v>
      </c>
      <c r="U28" s="183">
        <f ca="1">IF(U$13="",0,CHOOSE(Detalhamento.OpçãoServiços,OFFSET(Import.PLQ,$A28-1,U$15-1,1,1),IF($E28&lt;&gt;1,IF(ISNUMBER(INDEX(Import.PLE,Detalhamento!$E28,Detalhamento!U$15)),IF(INDEX(Import.PLE,Detalhamento!$E28,Detalhamento!U$15)&lt;=mediçao,OFFSET(Import.PLQ,$A28-1,U$15-1,1,1),0),0),PLE!$AA$28*OFFSET(Import.PLQ,$A28-1,U$15-1,1,1)),IF($E28&lt;&gt;1,IF(ISNUMBER(INDEX(Import.PLE,Detalhamento!$E28,Detalhamento!U$15)),IF(INDEX(Import.PLE,Detalhamento!$E28,Detalhamento!U$15)&lt;=mediçao,0,OFFSET(Import.PLQ,$A28-1,U$15-1,1,1)),OFFSET(Import.PLQ,$A28-1,U$15-1,1,1)),(1-PLE!$AA$28)*OFFSET(Import.PLQ,$A28-1,U$15-1,1,1))))</f>
        <v>0</v>
      </c>
      <c r="V28" s="183">
        <f ca="1">IF(V$13="",0,CHOOSE(Detalhamento.OpçãoServiços,OFFSET(Import.PLQ,$A28-1,V$15-1,1,1),IF($E28&lt;&gt;1,IF(ISNUMBER(INDEX(Import.PLE,Detalhamento!$E28,Detalhamento!V$15)),IF(INDEX(Import.PLE,Detalhamento!$E28,Detalhamento!V$15)&lt;=mediçao,OFFSET(Import.PLQ,$A28-1,V$15-1,1,1),0),0),PLE!$AA$28*OFFSET(Import.PLQ,$A28-1,V$15-1,1,1)),IF($E28&lt;&gt;1,IF(ISNUMBER(INDEX(Import.PLE,Detalhamento!$E28,Detalhamento!V$15)),IF(INDEX(Import.PLE,Detalhamento!$E28,Detalhamento!V$15)&lt;=mediçao,0,OFFSET(Import.PLQ,$A28-1,V$15-1,1,1)),OFFSET(Import.PLQ,$A28-1,V$15-1,1,1)),(1-PLE!$AA$28)*OFFSET(Import.PLQ,$A28-1,V$15-1,1,1))))</f>
        <v>0</v>
      </c>
      <c r="W28" s="183">
        <f ca="1">IF(W$13="",0,CHOOSE(Detalhamento.OpçãoServiços,OFFSET(Import.PLQ,$A28-1,W$15-1,1,1),IF($E28&lt;&gt;1,IF(ISNUMBER(INDEX(Import.PLE,Detalhamento!$E28,Detalhamento!W$15)),IF(INDEX(Import.PLE,Detalhamento!$E28,Detalhamento!W$15)&lt;=mediçao,OFFSET(Import.PLQ,$A28-1,W$15-1,1,1),0),0),PLE!$AA$28*OFFSET(Import.PLQ,$A28-1,W$15-1,1,1)),IF($E28&lt;&gt;1,IF(ISNUMBER(INDEX(Import.PLE,Detalhamento!$E28,Detalhamento!W$15)),IF(INDEX(Import.PLE,Detalhamento!$E28,Detalhamento!W$15)&lt;=mediçao,0,OFFSET(Import.PLQ,$A28-1,W$15-1,1,1)),OFFSET(Import.PLQ,$A28-1,W$15-1,1,1)),(1-PLE!$AA$28)*OFFSET(Import.PLQ,$A28-1,W$15-1,1,1))))</f>
        <v>0</v>
      </c>
      <c r="X28" s="183">
        <f ca="1">IF(X$13="",0,CHOOSE(Detalhamento.OpçãoServiços,OFFSET(Import.PLQ,$A28-1,X$15-1,1,1),IF($E28&lt;&gt;1,IF(ISNUMBER(INDEX(Import.PLE,Detalhamento!$E28,Detalhamento!X$15)),IF(INDEX(Import.PLE,Detalhamento!$E28,Detalhamento!X$15)&lt;=mediçao,OFFSET(Import.PLQ,$A28-1,X$15-1,1,1),0),0),PLE!$AA$28*OFFSET(Import.PLQ,$A28-1,X$15-1,1,1)),IF($E28&lt;&gt;1,IF(ISNUMBER(INDEX(Import.PLE,Detalhamento!$E28,Detalhamento!X$15)),IF(INDEX(Import.PLE,Detalhamento!$E28,Detalhamento!X$15)&lt;=mediçao,0,OFFSET(Import.PLQ,$A28-1,X$15-1,1,1)),OFFSET(Import.PLQ,$A28-1,X$15-1,1,1)),(1-PLE!$AA$28)*OFFSET(Import.PLQ,$A28-1,X$15-1,1,1))))</f>
        <v>0</v>
      </c>
      <c r="Y28" s="183">
        <f ca="1">IF(Y$13="",0,CHOOSE(Detalhamento.OpçãoServiços,OFFSET(Import.PLQ,$A28-1,Y$15-1,1,1),IF($E28&lt;&gt;1,IF(ISNUMBER(INDEX(Import.PLE,Detalhamento!$E28,Detalhamento!Y$15)),IF(INDEX(Import.PLE,Detalhamento!$E28,Detalhamento!Y$15)&lt;=mediçao,OFFSET(Import.PLQ,$A28-1,Y$15-1,1,1),0),0),PLE!$AA$28*OFFSET(Import.PLQ,$A28-1,Y$15-1,1,1)),IF($E28&lt;&gt;1,IF(ISNUMBER(INDEX(Import.PLE,Detalhamento!$E28,Detalhamento!Y$15)),IF(INDEX(Import.PLE,Detalhamento!$E28,Detalhamento!Y$15)&lt;=mediçao,0,OFFSET(Import.PLQ,$A28-1,Y$15-1,1,1)),OFFSET(Import.PLQ,$A28-1,Y$15-1,1,1)),(1-PLE!$AA$28)*OFFSET(Import.PLQ,$A28-1,Y$15-1,1,1))))</f>
        <v>0</v>
      </c>
      <c r="Z28" s="183">
        <f ca="1">IF(Z$13="",0,CHOOSE(Detalhamento.OpçãoServiços,OFFSET(Import.PLQ,$A28-1,Z$15-1,1,1),IF($E28&lt;&gt;1,IF(ISNUMBER(INDEX(Import.PLE,Detalhamento!$E28,Detalhamento!Z$15)),IF(INDEX(Import.PLE,Detalhamento!$E28,Detalhamento!Z$15)&lt;=mediçao,OFFSET(Import.PLQ,$A28-1,Z$15-1,1,1),0),0),PLE!$AA$28*OFFSET(Import.PLQ,$A28-1,Z$15-1,1,1)),IF($E28&lt;&gt;1,IF(ISNUMBER(INDEX(Import.PLE,Detalhamento!$E28,Detalhamento!Z$15)),IF(INDEX(Import.PLE,Detalhamento!$E28,Detalhamento!Z$15)&lt;=mediçao,0,OFFSET(Import.PLQ,$A28-1,Z$15-1,1,1)),OFFSET(Import.PLQ,$A28-1,Z$15-1,1,1)),(1-PLE!$AA$28)*OFFSET(Import.PLQ,$A28-1,Z$15-1,1,1))))</f>
        <v>0</v>
      </c>
      <c r="AA28" s="183">
        <f ca="1">IF(AA$13="",0,CHOOSE(Detalhamento.OpçãoServiços,OFFSET(Import.PLQ,$A28-1,AA$15-1,1,1),IF($E28&lt;&gt;1,IF(ISNUMBER(INDEX(Import.PLE,Detalhamento!$E28,Detalhamento!AA$15)),IF(INDEX(Import.PLE,Detalhamento!$E28,Detalhamento!AA$15)&lt;=mediçao,OFFSET(Import.PLQ,$A28-1,AA$15-1,1,1),0),0),PLE!$AA$28*OFFSET(Import.PLQ,$A28-1,AA$15-1,1,1)),IF($E28&lt;&gt;1,IF(ISNUMBER(INDEX(Import.PLE,Detalhamento!$E28,Detalhamento!AA$15)),IF(INDEX(Import.PLE,Detalhamento!$E28,Detalhamento!AA$15)&lt;=mediçao,0,OFFSET(Import.PLQ,$A28-1,AA$15-1,1,1)),OFFSET(Import.PLQ,$A28-1,AA$15-1,1,1)),(1-PLE!$AA$28)*OFFSET(Import.PLQ,$A28-1,AA$15-1,1,1))))</f>
        <v>0</v>
      </c>
      <c r="AB28" s="183">
        <f ca="1">IF(AB$13="",0,CHOOSE(Detalhamento.OpçãoServiços,OFFSET(Import.PLQ,$A28-1,AB$15-1,1,1),IF($E28&lt;&gt;1,IF(ISNUMBER(INDEX(Import.PLE,Detalhamento!$E28,Detalhamento!AB$15)),IF(INDEX(Import.PLE,Detalhamento!$E28,Detalhamento!AB$15)&lt;=mediçao,OFFSET(Import.PLQ,$A28-1,AB$15-1,1,1),0),0),PLE!$AA$28*OFFSET(Import.PLQ,$A28-1,AB$15-1,1,1)),IF($E28&lt;&gt;1,IF(ISNUMBER(INDEX(Import.PLE,Detalhamento!$E28,Detalhamento!AB$15)),IF(INDEX(Import.PLE,Detalhamento!$E28,Detalhamento!AB$15)&lt;=mediçao,0,OFFSET(Import.PLQ,$A28-1,AB$15-1,1,1)),OFFSET(Import.PLQ,$A28-1,AB$15-1,1,1)),(1-PLE!$AA$28)*OFFSET(Import.PLQ,$A28-1,AB$15-1,1,1))))</f>
        <v>0</v>
      </c>
      <c r="AC28" s="183">
        <f ca="1">IF(AC$13="",0,CHOOSE(Detalhamento.OpçãoServiços,OFFSET(Import.PLQ,$A28-1,AC$15-1,1,1),IF($E28&lt;&gt;1,IF(ISNUMBER(INDEX(Import.PLE,Detalhamento!$E28,Detalhamento!AC$15)),IF(INDEX(Import.PLE,Detalhamento!$E28,Detalhamento!AC$15)&lt;=mediçao,OFFSET(Import.PLQ,$A28-1,AC$15-1,1,1),0),0),PLE!$AA$28*OFFSET(Import.PLQ,$A28-1,AC$15-1,1,1)),IF($E28&lt;&gt;1,IF(ISNUMBER(INDEX(Import.PLE,Detalhamento!$E28,Detalhamento!AC$15)),IF(INDEX(Import.PLE,Detalhamento!$E28,Detalhamento!AC$15)&lt;=mediçao,0,OFFSET(Import.PLQ,$A28-1,AC$15-1,1,1)),OFFSET(Import.PLQ,$A28-1,AC$15-1,1,1)),(1-PLE!$AA$28)*OFFSET(Import.PLQ,$A28-1,AC$15-1,1,1))))</f>
        <v>0</v>
      </c>
      <c r="AD28" s="183">
        <f ca="1">IF(AD$13="",0,CHOOSE(Detalhamento.OpçãoServiços,OFFSET(Import.PLQ,$A28-1,AD$15-1,1,1),IF($E28&lt;&gt;1,IF(ISNUMBER(INDEX(Import.PLE,Detalhamento!$E28,Detalhamento!AD$15)),IF(INDEX(Import.PLE,Detalhamento!$E28,Detalhamento!AD$15)&lt;=mediçao,OFFSET(Import.PLQ,$A28-1,AD$15-1,1,1),0),0),PLE!$AA$28*OFFSET(Import.PLQ,$A28-1,AD$15-1,1,1)),IF($E28&lt;&gt;1,IF(ISNUMBER(INDEX(Import.PLE,Detalhamento!$E28,Detalhamento!AD$15)),IF(INDEX(Import.PLE,Detalhamento!$E28,Detalhamento!AD$15)&lt;=mediçao,0,OFFSET(Import.PLQ,$A28-1,AD$15-1,1,1)),OFFSET(Import.PLQ,$A28-1,AD$15-1,1,1)),(1-PLE!$AA$28)*OFFSET(Import.PLQ,$A28-1,AD$15-1,1,1))))</f>
        <v>0</v>
      </c>
      <c r="AE28" s="183">
        <f ca="1">IF(AE$13="",0,CHOOSE(Detalhamento.OpçãoServiços,OFFSET(Import.PLQ,$A28-1,AE$15-1,1,1),IF($E28&lt;&gt;1,IF(ISNUMBER(INDEX(Import.PLE,Detalhamento!$E28,Detalhamento!AE$15)),IF(INDEX(Import.PLE,Detalhamento!$E28,Detalhamento!AE$15)&lt;=mediçao,OFFSET(Import.PLQ,$A28-1,AE$15-1,1,1),0),0),PLE!$AA$28*OFFSET(Import.PLQ,$A28-1,AE$15-1,1,1)),IF($E28&lt;&gt;1,IF(ISNUMBER(INDEX(Import.PLE,Detalhamento!$E28,Detalhamento!AE$15)),IF(INDEX(Import.PLE,Detalhamento!$E28,Detalhamento!AE$15)&lt;=mediçao,0,OFFSET(Import.PLQ,$A28-1,AE$15-1,1,1)),OFFSET(Import.PLQ,$A28-1,AE$15-1,1,1)),(1-PLE!$AA$28)*OFFSET(Import.PLQ,$A28-1,AE$15-1,1,1))))</f>
        <v>0</v>
      </c>
      <c r="AF28" s="183">
        <f ca="1">IF(AF$13="",0,CHOOSE(Detalhamento.OpçãoServiços,OFFSET(Import.PLQ,$A28-1,AF$15-1,1,1),IF($E28&lt;&gt;1,IF(ISNUMBER(INDEX(Import.PLE,Detalhamento!$E28,Detalhamento!AF$15)),IF(INDEX(Import.PLE,Detalhamento!$E28,Detalhamento!AF$15)&lt;=mediçao,OFFSET(Import.PLQ,$A28-1,AF$15-1,1,1),0),0),PLE!$AA$28*OFFSET(Import.PLQ,$A28-1,AF$15-1,1,1)),IF($E28&lt;&gt;1,IF(ISNUMBER(INDEX(Import.PLE,Detalhamento!$E28,Detalhamento!AF$15)),IF(INDEX(Import.PLE,Detalhamento!$E28,Detalhamento!AF$15)&lt;=mediçao,0,OFFSET(Import.PLQ,$A28-1,AF$15-1,1,1)),OFFSET(Import.PLQ,$A28-1,AF$15-1,1,1)),(1-PLE!$AA$28)*OFFSET(Import.PLQ,$A28-1,AF$15-1,1,1))))</f>
        <v>0</v>
      </c>
      <c r="AG28" s="183">
        <f ca="1">IF(AG$13="",0,CHOOSE(Detalhamento.OpçãoServiços,OFFSET(Import.PLQ,$A28-1,AG$15-1,1,1),IF($E28&lt;&gt;1,IF(ISNUMBER(INDEX(Import.PLE,Detalhamento!$E28,Detalhamento!AG$15)),IF(INDEX(Import.PLE,Detalhamento!$E28,Detalhamento!AG$15)&lt;=mediçao,OFFSET(Import.PLQ,$A28-1,AG$15-1,1,1),0),0),PLE!$AA$28*OFFSET(Import.PLQ,$A28-1,AG$15-1,1,1)),IF($E28&lt;&gt;1,IF(ISNUMBER(INDEX(Import.PLE,Detalhamento!$E28,Detalhamento!AG$15)),IF(INDEX(Import.PLE,Detalhamento!$E28,Detalhamento!AG$15)&lt;=mediçao,0,OFFSET(Import.PLQ,$A28-1,AG$15-1,1,1)),OFFSET(Import.PLQ,$A28-1,AG$15-1,1,1)),(1-PLE!$AA$28)*OFFSET(Import.PLQ,$A28-1,AG$15-1,1,1))))</f>
        <v>0</v>
      </c>
      <c r="AH28" s="183">
        <f ca="1">IF(AH$13="",0,CHOOSE(Detalhamento.OpçãoServiços,OFFSET(Import.PLQ,$A28-1,AH$15-1,1,1),IF($E28&lt;&gt;1,IF(ISNUMBER(INDEX(Import.PLE,Detalhamento!$E28,Detalhamento!AH$15)),IF(INDEX(Import.PLE,Detalhamento!$E28,Detalhamento!AH$15)&lt;=mediçao,OFFSET(Import.PLQ,$A28-1,AH$15-1,1,1),0),0),PLE!$AA$28*OFFSET(Import.PLQ,$A28-1,AH$15-1,1,1)),IF($E28&lt;&gt;1,IF(ISNUMBER(INDEX(Import.PLE,Detalhamento!$E28,Detalhamento!AH$15)),IF(INDEX(Import.PLE,Detalhamento!$E28,Detalhamento!AH$15)&lt;=mediçao,0,OFFSET(Import.PLQ,$A28-1,AH$15-1,1,1)),OFFSET(Import.PLQ,$A28-1,AH$15-1,1,1)),(1-PLE!$AA$28)*OFFSET(Import.PLQ,$A28-1,AH$15-1,1,1))))</f>
        <v>0</v>
      </c>
      <c r="AI28" s="183">
        <f ca="1">IF(AI$13="",0,CHOOSE(Detalhamento.OpçãoServiços,OFFSET(Import.PLQ,$A28-1,AI$15-1,1,1),IF($E28&lt;&gt;1,IF(ISNUMBER(INDEX(Import.PLE,Detalhamento!$E28,Detalhamento!AI$15)),IF(INDEX(Import.PLE,Detalhamento!$E28,Detalhamento!AI$15)&lt;=mediçao,OFFSET(Import.PLQ,$A28-1,AI$15-1,1,1),0),0),PLE!$AA$28*OFFSET(Import.PLQ,$A28-1,AI$15-1,1,1)),IF($E28&lt;&gt;1,IF(ISNUMBER(INDEX(Import.PLE,Detalhamento!$E28,Detalhamento!AI$15)),IF(INDEX(Import.PLE,Detalhamento!$E28,Detalhamento!AI$15)&lt;=mediçao,0,OFFSET(Import.PLQ,$A28-1,AI$15-1,1,1)),OFFSET(Import.PLQ,$A28-1,AI$15-1,1,1)),(1-PLE!$AA$28)*OFFSET(Import.PLQ,$A28-1,AI$15-1,1,1))))</f>
        <v>0</v>
      </c>
      <c r="AJ28" s="183">
        <f ca="1">IF(AJ$13="",0,CHOOSE(Detalhamento.OpçãoServiços,OFFSET(Import.PLQ,$A28-1,AJ$15-1,1,1),IF($E28&lt;&gt;1,IF(ISNUMBER(INDEX(Import.PLE,Detalhamento!$E28,Detalhamento!AJ$15)),IF(INDEX(Import.PLE,Detalhamento!$E28,Detalhamento!AJ$15)&lt;=mediçao,OFFSET(Import.PLQ,$A28-1,AJ$15-1,1,1),0),0),PLE!$AA$28*OFFSET(Import.PLQ,$A28-1,AJ$15-1,1,1)),IF($E28&lt;&gt;1,IF(ISNUMBER(INDEX(Import.PLE,Detalhamento!$E28,Detalhamento!AJ$15)),IF(INDEX(Import.PLE,Detalhamento!$E28,Detalhamento!AJ$15)&lt;=mediçao,0,OFFSET(Import.PLQ,$A28-1,AJ$15-1,1,1)),OFFSET(Import.PLQ,$A28-1,AJ$15-1,1,1)),(1-PLE!$AA$28)*OFFSET(Import.PLQ,$A28-1,AJ$15-1,1,1))))</f>
        <v>0</v>
      </c>
      <c r="AK28" s="183">
        <f ca="1">IF(AK$13="",0,CHOOSE(Detalhamento.OpçãoServiços,OFFSET(Import.PLQ,$A28-1,AK$15-1,1,1),IF($E28&lt;&gt;1,IF(ISNUMBER(INDEX(Import.PLE,Detalhamento!$E28,Detalhamento!AK$15)),IF(INDEX(Import.PLE,Detalhamento!$E28,Detalhamento!AK$15)&lt;=mediçao,OFFSET(Import.PLQ,$A28-1,AK$15-1,1,1),0),0),PLE!$AA$28*OFFSET(Import.PLQ,$A28-1,AK$15-1,1,1)),IF($E28&lt;&gt;1,IF(ISNUMBER(INDEX(Import.PLE,Detalhamento!$E28,Detalhamento!AK$15)),IF(INDEX(Import.PLE,Detalhamento!$E28,Detalhamento!AK$15)&lt;=mediçao,0,OFFSET(Import.PLQ,$A28-1,AK$15-1,1,1)),OFFSET(Import.PLQ,$A28-1,AK$15-1,1,1)),(1-PLE!$AA$28)*OFFSET(Import.PLQ,$A28-1,AK$15-1,1,1))))</f>
        <v>0</v>
      </c>
      <c r="AL28" s="183">
        <f ca="1">IF(AL$13="",0,CHOOSE(Detalhamento.OpçãoServiços,OFFSET(Import.PLQ,$A28-1,AL$15-1,1,1),IF($E28&lt;&gt;1,IF(ISNUMBER(INDEX(Import.PLE,Detalhamento!$E28,Detalhamento!AL$15)),IF(INDEX(Import.PLE,Detalhamento!$E28,Detalhamento!AL$15)&lt;=mediçao,OFFSET(Import.PLQ,$A28-1,AL$15-1,1,1),0),0),PLE!$AA$28*OFFSET(Import.PLQ,$A28-1,AL$15-1,1,1)),IF($E28&lt;&gt;1,IF(ISNUMBER(INDEX(Import.PLE,Detalhamento!$E28,Detalhamento!AL$15)),IF(INDEX(Import.PLE,Detalhamento!$E28,Detalhamento!AL$15)&lt;=mediçao,0,OFFSET(Import.PLQ,$A28-1,AL$15-1,1,1)),OFFSET(Import.PLQ,$A28-1,AL$15-1,1,1)),(1-PLE!$AA$28)*OFFSET(Import.PLQ,$A28-1,AL$15-1,1,1))))</f>
        <v>0</v>
      </c>
      <c r="AM28" s="183">
        <f ca="1">IF(AM$13="",0,CHOOSE(Detalhamento.OpçãoServiços,OFFSET(Import.PLQ,$A28-1,AM$15-1,1,1),IF($E28&lt;&gt;1,IF(ISNUMBER(INDEX(Import.PLE,Detalhamento!$E28,Detalhamento!AM$15)),IF(INDEX(Import.PLE,Detalhamento!$E28,Detalhamento!AM$15)&lt;=mediçao,OFFSET(Import.PLQ,$A28-1,AM$15-1,1,1),0),0),PLE!$AA$28*OFFSET(Import.PLQ,$A28-1,AM$15-1,1,1)),IF($E28&lt;&gt;1,IF(ISNUMBER(INDEX(Import.PLE,Detalhamento!$E28,Detalhamento!AM$15)),IF(INDEX(Import.PLE,Detalhamento!$E28,Detalhamento!AM$15)&lt;=mediçao,0,OFFSET(Import.PLQ,$A28-1,AM$15-1,1,1)),OFFSET(Import.PLQ,$A28-1,AM$15-1,1,1)),(1-PLE!$AA$28)*OFFSET(Import.PLQ,$A28-1,AM$15-1,1,1))))</f>
        <v>0</v>
      </c>
      <c r="AN28" s="183">
        <f ca="1">IF(AN$13="",0,CHOOSE(Detalhamento.OpçãoServiços,OFFSET(Import.PLQ,$A28-1,AN$15-1,1,1),IF($E28&lt;&gt;1,IF(ISNUMBER(INDEX(Import.PLE,Detalhamento!$E28,Detalhamento!AN$15)),IF(INDEX(Import.PLE,Detalhamento!$E28,Detalhamento!AN$15)&lt;=mediçao,OFFSET(Import.PLQ,$A28-1,AN$15-1,1,1),0),0),PLE!$AA$28*OFFSET(Import.PLQ,$A28-1,AN$15-1,1,1)),IF($E28&lt;&gt;1,IF(ISNUMBER(INDEX(Import.PLE,Detalhamento!$E28,Detalhamento!AN$15)),IF(INDEX(Import.PLE,Detalhamento!$E28,Detalhamento!AN$15)&lt;=mediçao,0,OFFSET(Import.PLQ,$A28-1,AN$15-1,1,1)),OFFSET(Import.PLQ,$A28-1,AN$15-1,1,1)),(1-PLE!$AA$28)*OFFSET(Import.PLQ,$A28-1,AN$15-1,1,1))))</f>
        <v>0</v>
      </c>
      <c r="AO28" s="183">
        <f ca="1">IF(AO$13="",0,CHOOSE(Detalhamento.OpçãoServiços,OFFSET(Import.PLQ,$A28-1,AO$15-1,1,1),IF($E28&lt;&gt;1,IF(ISNUMBER(INDEX(Import.PLE,Detalhamento!$E28,Detalhamento!AO$15)),IF(INDEX(Import.PLE,Detalhamento!$E28,Detalhamento!AO$15)&lt;=mediçao,OFFSET(Import.PLQ,$A28-1,AO$15-1,1,1),0),0),PLE!$AA$28*OFFSET(Import.PLQ,$A28-1,AO$15-1,1,1)),IF($E28&lt;&gt;1,IF(ISNUMBER(INDEX(Import.PLE,Detalhamento!$E28,Detalhamento!AO$15)),IF(INDEX(Import.PLE,Detalhamento!$E28,Detalhamento!AO$15)&lt;=mediçao,0,OFFSET(Import.PLQ,$A28-1,AO$15-1,1,1)),OFFSET(Import.PLQ,$A28-1,AO$15-1,1,1)),(1-PLE!$AA$28)*OFFSET(Import.PLQ,$A28-1,AO$15-1,1,1))))</f>
        <v>0</v>
      </c>
      <c r="AP28" s="183">
        <f ca="1">IF(AP$13="",0,CHOOSE(Detalhamento.OpçãoServiços,OFFSET(Import.PLQ,$A28-1,AP$15-1,1,1),IF($E28&lt;&gt;1,IF(ISNUMBER(INDEX(Import.PLE,Detalhamento!$E28,Detalhamento!AP$15)),IF(INDEX(Import.PLE,Detalhamento!$E28,Detalhamento!AP$15)&lt;=mediçao,OFFSET(Import.PLQ,$A28-1,AP$15-1,1,1),0),0),PLE!$AA$28*OFFSET(Import.PLQ,$A28-1,AP$15-1,1,1)),IF($E28&lt;&gt;1,IF(ISNUMBER(INDEX(Import.PLE,Detalhamento!$E28,Detalhamento!AP$15)),IF(INDEX(Import.PLE,Detalhamento!$E28,Detalhamento!AP$15)&lt;=mediçao,0,OFFSET(Import.PLQ,$A28-1,AP$15-1,1,1)),OFFSET(Import.PLQ,$A28-1,AP$15-1,1,1)),(1-PLE!$AA$28)*OFFSET(Import.PLQ,$A28-1,AP$15-1,1,1))))</f>
        <v>0</v>
      </c>
      <c r="AQ28" s="183">
        <f ca="1">IF(AQ$13="",0,CHOOSE(Detalhamento.OpçãoServiços,OFFSET(Import.PLQ,$A28-1,AQ$15-1,1,1),IF($E28&lt;&gt;1,IF(ISNUMBER(INDEX(Import.PLE,Detalhamento!$E28,Detalhamento!AQ$15)),IF(INDEX(Import.PLE,Detalhamento!$E28,Detalhamento!AQ$15)&lt;=mediçao,OFFSET(Import.PLQ,$A28-1,AQ$15-1,1,1),0),0),PLE!$AA$28*OFFSET(Import.PLQ,$A28-1,AQ$15-1,1,1)),IF($E28&lt;&gt;1,IF(ISNUMBER(INDEX(Import.PLE,Detalhamento!$E28,Detalhamento!AQ$15)),IF(INDEX(Import.PLE,Detalhamento!$E28,Detalhamento!AQ$15)&lt;=mediçao,0,OFFSET(Import.PLQ,$A28-1,AQ$15-1,1,1)),OFFSET(Import.PLQ,$A28-1,AQ$15-1,1,1)),(1-PLE!$AA$28)*OFFSET(Import.PLQ,$A28-1,AQ$15-1,1,1))))</f>
        <v>0</v>
      </c>
      <c r="AR28" s="183">
        <f ca="1">IF(AR$13="",0,CHOOSE(Detalhamento.OpçãoServiços,OFFSET(Import.PLQ,$A28-1,AR$15-1,1,1),IF($E28&lt;&gt;1,IF(ISNUMBER(INDEX(Import.PLE,Detalhamento!$E28,Detalhamento!AR$15)),IF(INDEX(Import.PLE,Detalhamento!$E28,Detalhamento!AR$15)&lt;=mediçao,OFFSET(Import.PLQ,$A28-1,AR$15-1,1,1),0),0),PLE!$AA$28*OFFSET(Import.PLQ,$A28-1,AR$15-1,1,1)),IF($E28&lt;&gt;1,IF(ISNUMBER(INDEX(Import.PLE,Detalhamento!$E28,Detalhamento!AR$15)),IF(INDEX(Import.PLE,Detalhamento!$E28,Detalhamento!AR$15)&lt;=mediçao,0,OFFSET(Import.PLQ,$A28-1,AR$15-1,1,1)),OFFSET(Import.PLQ,$A28-1,AR$15-1,1,1)),(1-PLE!$AA$28)*OFFSET(Import.PLQ,$A28-1,AR$15-1,1,1))))</f>
        <v>0</v>
      </c>
      <c r="AS28" s="183">
        <f ca="1">IF(AS$13="",0,CHOOSE(Detalhamento.OpçãoServiços,OFFSET(Import.PLQ,$A28-1,AS$15-1,1,1),IF($E28&lt;&gt;1,IF(ISNUMBER(INDEX(Import.PLE,Detalhamento!$E28,Detalhamento!AS$15)),IF(INDEX(Import.PLE,Detalhamento!$E28,Detalhamento!AS$15)&lt;=mediçao,OFFSET(Import.PLQ,$A28-1,AS$15-1,1,1),0),0),PLE!$AA$28*OFFSET(Import.PLQ,$A28-1,AS$15-1,1,1)),IF($E28&lt;&gt;1,IF(ISNUMBER(INDEX(Import.PLE,Detalhamento!$E28,Detalhamento!AS$15)),IF(INDEX(Import.PLE,Detalhamento!$E28,Detalhamento!AS$15)&lt;=mediçao,0,OFFSET(Import.PLQ,$A28-1,AS$15-1,1,1)),OFFSET(Import.PLQ,$A28-1,AS$15-1,1,1)),(1-PLE!$AA$28)*OFFSET(Import.PLQ,$A28-1,AS$15-1,1,1))))</f>
        <v>0</v>
      </c>
      <c r="AT28" s="183">
        <f ca="1">IF(AT$13="",0,CHOOSE(Detalhamento.OpçãoServiços,OFFSET(Import.PLQ,$A28-1,AT$15-1,1,1),IF($E28&lt;&gt;1,IF(ISNUMBER(INDEX(Import.PLE,Detalhamento!$E28,Detalhamento!AT$15)),IF(INDEX(Import.PLE,Detalhamento!$E28,Detalhamento!AT$15)&lt;=mediçao,OFFSET(Import.PLQ,$A28-1,AT$15-1,1,1),0),0),PLE!$AA$28*OFFSET(Import.PLQ,$A28-1,AT$15-1,1,1)),IF($E28&lt;&gt;1,IF(ISNUMBER(INDEX(Import.PLE,Detalhamento!$E28,Detalhamento!AT$15)),IF(INDEX(Import.PLE,Detalhamento!$E28,Detalhamento!AT$15)&lt;=mediçao,0,OFFSET(Import.PLQ,$A28-1,AT$15-1,1,1)),OFFSET(Import.PLQ,$A28-1,AT$15-1,1,1)),(1-PLE!$AA$28)*OFFSET(Import.PLQ,$A28-1,AT$15-1,1,1))))</f>
        <v>0</v>
      </c>
      <c r="AU28" s="183">
        <f ca="1">IF(AU$13="",0,CHOOSE(Detalhamento.OpçãoServiços,OFFSET(Import.PLQ,$A28-1,AU$15-1,1,1),IF($E28&lt;&gt;1,IF(ISNUMBER(INDEX(Import.PLE,Detalhamento!$E28,Detalhamento!AU$15)),IF(INDEX(Import.PLE,Detalhamento!$E28,Detalhamento!AU$15)&lt;=mediçao,OFFSET(Import.PLQ,$A28-1,AU$15-1,1,1),0),0),PLE!$AA$28*OFFSET(Import.PLQ,$A28-1,AU$15-1,1,1)),IF($E28&lt;&gt;1,IF(ISNUMBER(INDEX(Import.PLE,Detalhamento!$E28,Detalhamento!AU$15)),IF(INDEX(Import.PLE,Detalhamento!$E28,Detalhamento!AU$15)&lt;=mediçao,0,OFFSET(Import.PLQ,$A28-1,AU$15-1,1,1)),OFFSET(Import.PLQ,$A28-1,AU$15-1,1,1)),(1-PLE!$AA$28)*OFFSET(Import.PLQ,$A28-1,AU$15-1,1,1))))</f>
        <v>0</v>
      </c>
      <c r="AV28" s="183">
        <f ca="1">IF(AV$13="",0,CHOOSE(Detalhamento.OpçãoServiços,OFFSET(Import.PLQ,$A28-1,AV$15-1,1,1),IF($E28&lt;&gt;1,IF(ISNUMBER(INDEX(Import.PLE,Detalhamento!$E28,Detalhamento!AV$15)),IF(INDEX(Import.PLE,Detalhamento!$E28,Detalhamento!AV$15)&lt;=mediçao,OFFSET(Import.PLQ,$A28-1,AV$15-1,1,1),0),0),PLE!$AA$28*OFFSET(Import.PLQ,$A28-1,AV$15-1,1,1)),IF($E28&lt;&gt;1,IF(ISNUMBER(INDEX(Import.PLE,Detalhamento!$E28,Detalhamento!AV$15)),IF(INDEX(Import.PLE,Detalhamento!$E28,Detalhamento!AV$15)&lt;=mediçao,0,OFFSET(Import.PLQ,$A28-1,AV$15-1,1,1)),OFFSET(Import.PLQ,$A28-1,AV$15-1,1,1)),(1-PLE!$AA$28)*OFFSET(Import.PLQ,$A28-1,AV$15-1,1,1))))</f>
        <v>0</v>
      </c>
      <c r="AW28" s="183">
        <f ca="1">IF(AW$13="",0,CHOOSE(Detalhamento.OpçãoServiços,OFFSET(Import.PLQ,$A28-1,AW$15-1,1,1),IF($E28&lt;&gt;1,IF(ISNUMBER(INDEX(Import.PLE,Detalhamento!$E28,Detalhamento!AW$15)),IF(INDEX(Import.PLE,Detalhamento!$E28,Detalhamento!AW$15)&lt;=mediçao,OFFSET(Import.PLQ,$A28-1,AW$15-1,1,1),0),0),PLE!$AA$28*OFFSET(Import.PLQ,$A28-1,AW$15-1,1,1)),IF($E28&lt;&gt;1,IF(ISNUMBER(INDEX(Import.PLE,Detalhamento!$E28,Detalhamento!AW$15)),IF(INDEX(Import.PLE,Detalhamento!$E28,Detalhamento!AW$15)&lt;=mediçao,0,OFFSET(Import.PLQ,$A28-1,AW$15-1,1,1)),OFFSET(Import.PLQ,$A28-1,AW$15-1,1,1)),(1-PLE!$AA$28)*OFFSET(Import.PLQ,$A28-1,AW$15-1,1,1))))</f>
        <v>0</v>
      </c>
      <c r="AX28" s="183">
        <f ca="1">IF(AX$13="",0,CHOOSE(Detalhamento.OpçãoServiços,OFFSET(Import.PLQ,$A28-1,AX$15-1,1,1),IF($E28&lt;&gt;1,IF(ISNUMBER(INDEX(Import.PLE,Detalhamento!$E28,Detalhamento!AX$15)),IF(INDEX(Import.PLE,Detalhamento!$E28,Detalhamento!AX$15)&lt;=mediçao,OFFSET(Import.PLQ,$A28-1,AX$15-1,1,1),0),0),PLE!$AA$28*OFFSET(Import.PLQ,$A28-1,AX$15-1,1,1)),IF($E28&lt;&gt;1,IF(ISNUMBER(INDEX(Import.PLE,Detalhamento!$E28,Detalhamento!AX$15)),IF(INDEX(Import.PLE,Detalhamento!$E28,Detalhamento!AX$15)&lt;=mediçao,0,OFFSET(Import.PLQ,$A28-1,AX$15-1,1,1)),OFFSET(Import.PLQ,$A28-1,AX$15-1,1,1)),(1-PLE!$AA$28)*OFFSET(Import.PLQ,$A28-1,AX$15-1,1,1))))</f>
        <v>0</v>
      </c>
      <c r="AY28" s="183">
        <f ca="1">IF(AY$13="",0,CHOOSE(Detalhamento.OpçãoServiços,OFFSET(Import.PLQ,$A28-1,AY$15-1,1,1),IF($E28&lt;&gt;1,IF(ISNUMBER(INDEX(Import.PLE,Detalhamento!$E28,Detalhamento!AY$15)),IF(INDEX(Import.PLE,Detalhamento!$E28,Detalhamento!AY$15)&lt;=mediçao,OFFSET(Import.PLQ,$A28-1,AY$15-1,1,1),0),0),PLE!$AA$28*OFFSET(Import.PLQ,$A28-1,AY$15-1,1,1)),IF($E28&lt;&gt;1,IF(ISNUMBER(INDEX(Import.PLE,Detalhamento!$E28,Detalhamento!AY$15)),IF(INDEX(Import.PLE,Detalhamento!$E28,Detalhamento!AY$15)&lt;=mediçao,0,OFFSET(Import.PLQ,$A28-1,AY$15-1,1,1)),OFFSET(Import.PLQ,$A28-1,AY$15-1,1,1)),(1-PLE!$AA$28)*OFFSET(Import.PLQ,$A28-1,AY$15-1,1,1))))</f>
        <v>0</v>
      </c>
      <c r="AZ28" s="183">
        <f ca="1">IF(AZ$13="",0,CHOOSE(Detalhamento.OpçãoServiços,OFFSET(Import.PLQ,$A28-1,AZ$15-1,1,1),IF($E28&lt;&gt;1,IF(ISNUMBER(INDEX(Import.PLE,Detalhamento!$E28,Detalhamento!AZ$15)),IF(INDEX(Import.PLE,Detalhamento!$E28,Detalhamento!AZ$15)&lt;=mediçao,OFFSET(Import.PLQ,$A28-1,AZ$15-1,1,1),0),0),PLE!$AA$28*OFFSET(Import.PLQ,$A28-1,AZ$15-1,1,1)),IF($E28&lt;&gt;1,IF(ISNUMBER(INDEX(Import.PLE,Detalhamento!$E28,Detalhamento!AZ$15)),IF(INDEX(Import.PLE,Detalhamento!$E28,Detalhamento!AZ$15)&lt;=mediçao,0,OFFSET(Import.PLQ,$A28-1,AZ$15-1,1,1)),OFFSET(Import.PLQ,$A28-1,AZ$15-1,1,1)),(1-PLE!$AA$28)*OFFSET(Import.PLQ,$A28-1,AZ$15-1,1,1))))</f>
        <v>0</v>
      </c>
      <c r="BA28" s="183">
        <f ca="1">IF(BA$13="",0,CHOOSE(Detalhamento.OpçãoServiços,OFFSET(Import.PLQ,$A28-1,BA$15-1,1,1),IF($E28&lt;&gt;1,IF(ISNUMBER(INDEX(Import.PLE,Detalhamento!$E28,Detalhamento!BA$15)),IF(INDEX(Import.PLE,Detalhamento!$E28,Detalhamento!BA$15)&lt;=mediçao,OFFSET(Import.PLQ,$A28-1,BA$15-1,1,1),0),0),PLE!$AA$28*OFFSET(Import.PLQ,$A28-1,BA$15-1,1,1)),IF($E28&lt;&gt;1,IF(ISNUMBER(INDEX(Import.PLE,Detalhamento!$E28,Detalhamento!BA$15)),IF(INDEX(Import.PLE,Detalhamento!$E28,Detalhamento!BA$15)&lt;=mediçao,0,OFFSET(Import.PLQ,$A28-1,BA$15-1,1,1)),OFFSET(Import.PLQ,$A28-1,BA$15-1,1,1)),(1-PLE!$AA$28)*OFFSET(Import.PLQ,$A28-1,BA$15-1,1,1))))</f>
        <v>0</v>
      </c>
      <c r="BB28" s="183">
        <f ca="1">IF(BB$13="",0,CHOOSE(Detalhamento.OpçãoServiços,OFFSET(Import.PLQ,$A28-1,BB$15-1,1,1),IF($E28&lt;&gt;1,IF(ISNUMBER(INDEX(Import.PLE,Detalhamento!$E28,Detalhamento!BB$15)),IF(INDEX(Import.PLE,Detalhamento!$E28,Detalhamento!BB$15)&lt;=mediçao,OFFSET(Import.PLQ,$A28-1,BB$15-1,1,1),0),0),PLE!$AA$28*OFFSET(Import.PLQ,$A28-1,BB$15-1,1,1)),IF($E28&lt;&gt;1,IF(ISNUMBER(INDEX(Import.PLE,Detalhamento!$E28,Detalhamento!BB$15)),IF(INDEX(Import.PLE,Detalhamento!$E28,Detalhamento!BB$15)&lt;=mediçao,0,OFFSET(Import.PLQ,$A28-1,BB$15-1,1,1)),OFFSET(Import.PLQ,$A28-1,BB$15-1,1,1)),(1-PLE!$AA$28)*OFFSET(Import.PLQ,$A28-1,BB$15-1,1,1))))</f>
        <v>0</v>
      </c>
      <c r="BC28" s="183">
        <f ca="1">IF(BC$13="",0,CHOOSE(Detalhamento.OpçãoServiços,OFFSET(Import.PLQ,$A28-1,BC$15-1,1,1),IF($E28&lt;&gt;1,IF(ISNUMBER(INDEX(Import.PLE,Detalhamento!$E28,Detalhamento!BC$15)),IF(INDEX(Import.PLE,Detalhamento!$E28,Detalhamento!BC$15)&lt;=mediçao,OFFSET(Import.PLQ,$A28-1,BC$15-1,1,1),0),0),PLE!$AA$28*OFFSET(Import.PLQ,$A28-1,BC$15-1,1,1)),IF($E28&lt;&gt;1,IF(ISNUMBER(INDEX(Import.PLE,Detalhamento!$E28,Detalhamento!BC$15)),IF(INDEX(Import.PLE,Detalhamento!$E28,Detalhamento!BC$15)&lt;=mediçao,0,OFFSET(Import.PLQ,$A28-1,BC$15-1,1,1)),OFFSET(Import.PLQ,$A28-1,BC$15-1,1,1)),(1-PLE!$AA$28)*OFFSET(Import.PLQ,$A28-1,BC$15-1,1,1))))</f>
        <v>0</v>
      </c>
      <c r="BD28" s="183">
        <f ca="1">IF(BD$13="",0,CHOOSE(Detalhamento.OpçãoServiços,OFFSET(Import.PLQ,$A28-1,BD$15-1,1,1),IF($E28&lt;&gt;1,IF(ISNUMBER(INDEX(Import.PLE,Detalhamento!$E28,Detalhamento!BD$15)),IF(INDEX(Import.PLE,Detalhamento!$E28,Detalhamento!BD$15)&lt;=mediçao,OFFSET(Import.PLQ,$A28-1,BD$15-1,1,1),0),0),PLE!$AA$28*OFFSET(Import.PLQ,$A28-1,BD$15-1,1,1)),IF($E28&lt;&gt;1,IF(ISNUMBER(INDEX(Import.PLE,Detalhamento!$E28,Detalhamento!BD$15)),IF(INDEX(Import.PLE,Detalhamento!$E28,Detalhamento!BD$15)&lt;=mediçao,0,OFFSET(Import.PLQ,$A28-1,BD$15-1,1,1)),OFFSET(Import.PLQ,$A28-1,BD$15-1,1,1)),(1-PLE!$AA$28)*OFFSET(Import.PLQ,$A28-1,BD$15-1,1,1))))</f>
        <v>0</v>
      </c>
      <c r="BE28" s="183">
        <f ca="1">IF(BE$13="",0,CHOOSE(Detalhamento.OpçãoServiços,OFFSET(Import.PLQ,$A28-1,BE$15-1,1,1),IF($E28&lt;&gt;1,IF(ISNUMBER(INDEX(Import.PLE,Detalhamento!$E28,Detalhamento!BE$15)),IF(INDEX(Import.PLE,Detalhamento!$E28,Detalhamento!BE$15)&lt;=mediçao,OFFSET(Import.PLQ,$A28-1,BE$15-1,1,1),0),0),PLE!$AA$28*OFFSET(Import.PLQ,$A28-1,BE$15-1,1,1)),IF($E28&lt;&gt;1,IF(ISNUMBER(INDEX(Import.PLE,Detalhamento!$E28,Detalhamento!BE$15)),IF(INDEX(Import.PLE,Detalhamento!$E28,Detalhamento!BE$15)&lt;=mediçao,0,OFFSET(Import.PLQ,$A28-1,BE$15-1,1,1)),OFFSET(Import.PLQ,$A28-1,BE$15-1,1,1)),(1-PLE!$AA$28)*OFFSET(Import.PLQ,$A28-1,BE$15-1,1,1))))</f>
        <v>0</v>
      </c>
      <c r="BF28" s="183">
        <f ca="1">IF(BF$13="",0,CHOOSE(Detalhamento.OpçãoServiços,OFFSET(Import.PLQ,$A28-1,BF$15-1,1,1),IF($E28&lt;&gt;1,IF(ISNUMBER(INDEX(Import.PLE,Detalhamento!$E28,Detalhamento!BF$15)),IF(INDEX(Import.PLE,Detalhamento!$E28,Detalhamento!BF$15)&lt;=mediçao,OFFSET(Import.PLQ,$A28-1,BF$15-1,1,1),0),0),PLE!$AA$28*OFFSET(Import.PLQ,$A28-1,BF$15-1,1,1)),IF($E28&lt;&gt;1,IF(ISNUMBER(INDEX(Import.PLE,Detalhamento!$E28,Detalhamento!BF$15)),IF(INDEX(Import.PLE,Detalhamento!$E28,Detalhamento!BF$15)&lt;=mediçao,0,OFFSET(Import.PLQ,$A28-1,BF$15-1,1,1)),OFFSET(Import.PLQ,$A28-1,BF$15-1,1,1)),(1-PLE!$AA$28)*OFFSET(Import.PLQ,$A28-1,BF$15-1,1,1))))</f>
        <v>0</v>
      </c>
      <c r="BG28" s="183">
        <f ca="1">IF(BG$13="",0,CHOOSE(Detalhamento.OpçãoServiços,OFFSET(Import.PLQ,$A28-1,BG$15-1,1,1),IF($E28&lt;&gt;1,IF(ISNUMBER(INDEX(Import.PLE,Detalhamento!$E28,Detalhamento!BG$15)),IF(INDEX(Import.PLE,Detalhamento!$E28,Detalhamento!BG$15)&lt;=mediçao,OFFSET(Import.PLQ,$A28-1,BG$15-1,1,1),0),0),PLE!$AA$28*OFFSET(Import.PLQ,$A28-1,BG$15-1,1,1)),IF($E28&lt;&gt;1,IF(ISNUMBER(INDEX(Import.PLE,Detalhamento!$E28,Detalhamento!BG$15)),IF(INDEX(Import.PLE,Detalhamento!$E28,Detalhamento!BG$15)&lt;=mediçao,0,OFFSET(Import.PLQ,$A28-1,BG$15-1,1,1)),OFFSET(Import.PLQ,$A28-1,BG$15-1,1,1)),(1-PLE!$AA$28)*OFFSET(Import.PLQ,$A28-1,BG$15-1,1,1))))</f>
        <v>0</v>
      </c>
      <c r="BH28" s="183">
        <f ca="1">IF(BH$13="",0,CHOOSE(Detalhamento.OpçãoServiços,OFFSET(Import.PLQ,$A28-1,BH$15-1,1,1),IF($E28&lt;&gt;1,IF(ISNUMBER(INDEX(Import.PLE,Detalhamento!$E28,Detalhamento!BH$15)),IF(INDEX(Import.PLE,Detalhamento!$E28,Detalhamento!BH$15)&lt;=mediçao,OFFSET(Import.PLQ,$A28-1,BH$15-1,1,1),0),0),PLE!$AA$28*OFFSET(Import.PLQ,$A28-1,BH$15-1,1,1)),IF($E28&lt;&gt;1,IF(ISNUMBER(INDEX(Import.PLE,Detalhamento!$E28,Detalhamento!BH$15)),IF(INDEX(Import.PLE,Detalhamento!$E28,Detalhamento!BH$15)&lt;=mediçao,0,OFFSET(Import.PLQ,$A28-1,BH$15-1,1,1)),OFFSET(Import.PLQ,$A28-1,BH$15-1,1,1)),(1-PLE!$AA$28)*OFFSET(Import.PLQ,$A28-1,BH$15-1,1,1))))</f>
        <v>0</v>
      </c>
      <c r="BI28" s="183">
        <f ca="1">IF(BI$13="",0,CHOOSE(Detalhamento.OpçãoServiços,OFFSET(Import.PLQ,$A28-1,BI$15-1,1,1),IF($E28&lt;&gt;1,IF(ISNUMBER(INDEX(Import.PLE,Detalhamento!$E28,Detalhamento!BI$15)),IF(INDEX(Import.PLE,Detalhamento!$E28,Detalhamento!BI$15)&lt;=mediçao,OFFSET(Import.PLQ,$A28-1,BI$15-1,1,1),0),0),PLE!$AA$28*OFFSET(Import.PLQ,$A28-1,BI$15-1,1,1)),IF($E28&lt;&gt;1,IF(ISNUMBER(INDEX(Import.PLE,Detalhamento!$E28,Detalhamento!BI$15)),IF(INDEX(Import.PLE,Detalhamento!$E28,Detalhamento!BI$15)&lt;=mediçao,0,OFFSET(Import.PLQ,$A28-1,BI$15-1,1,1)),OFFSET(Import.PLQ,$A28-1,BI$15-1,1,1)),(1-PLE!$AA$28)*OFFSET(Import.PLQ,$A28-1,BI$15-1,1,1))))</f>
        <v>0</v>
      </c>
    </row>
    <row r="29" spans="1:61" hidden="1" x14ac:dyDescent="0.2">
      <c r="A29" s="196">
        <v>13</v>
      </c>
      <c r="B29" s="28" t="str">
        <f t="shared" ca="1" si="8"/>
        <v>Nível</v>
      </c>
      <c r="E29" s="193">
        <f t="shared" ca="1" si="9"/>
        <v>0</v>
      </c>
      <c r="F29" s="194">
        <f t="shared" ca="1" si="10"/>
        <v>0</v>
      </c>
      <c r="G29" s="194" t="str">
        <f t="shared" ca="1" si="11"/>
        <v>6.0</v>
      </c>
      <c r="H29" s="222" t="str">
        <f t="shared" ca="1" si="11"/>
        <v>PAVIMENTAÇÃO</v>
      </c>
      <c r="I29" s="48" t="str">
        <f t="shared" ca="1" si="12"/>
        <v/>
      </c>
      <c r="J29" s="183" t="str">
        <f t="shared" ca="1" si="13"/>
        <v/>
      </c>
      <c r="K29" s="83"/>
      <c r="L29" s="183">
        <f ca="1">IF(L$13="",0,CHOOSE(Detalhamento.OpçãoServiços,OFFSET(Import.PLQ,$A29-1,L$15-1,1,1),IF($E29&lt;&gt;1,IF(ISNUMBER(INDEX(Import.PLE,Detalhamento!$E29,Detalhamento!L$15)),IF(INDEX(Import.PLE,Detalhamento!$E29,Detalhamento!L$15)&lt;=mediçao,OFFSET(Import.PLQ,$A29-1,L$15-1,1,1),0),0),PLE!$AA$28*OFFSET(Import.PLQ,$A29-1,L$15-1,1,1)),IF($E29&lt;&gt;1,IF(ISNUMBER(INDEX(Import.PLE,Detalhamento!$E29,Detalhamento!L$15)),IF(INDEX(Import.PLE,Detalhamento!$E29,Detalhamento!L$15)&lt;=mediçao,0,OFFSET(Import.PLQ,$A29-1,L$15-1,1,1)),OFFSET(Import.PLQ,$A29-1,L$15-1,1,1)),(1-PLE!$AA$28)*OFFSET(Import.PLQ,$A29-1,L$15-1,1,1))))</f>
        <v>0</v>
      </c>
      <c r="M29" s="183">
        <f ca="1">IF(M$13="",0,CHOOSE(Detalhamento.OpçãoServiços,OFFSET(Import.PLQ,$A29-1,M$15-1,1,1),IF($E29&lt;&gt;1,IF(ISNUMBER(INDEX(Import.PLE,Detalhamento!$E29,Detalhamento!M$15)),IF(INDEX(Import.PLE,Detalhamento!$E29,Detalhamento!M$15)&lt;=mediçao,OFFSET(Import.PLQ,$A29-1,M$15-1,1,1),0),0),PLE!$AA$28*OFFSET(Import.PLQ,$A29-1,M$15-1,1,1)),IF($E29&lt;&gt;1,IF(ISNUMBER(INDEX(Import.PLE,Detalhamento!$E29,Detalhamento!M$15)),IF(INDEX(Import.PLE,Detalhamento!$E29,Detalhamento!M$15)&lt;=mediçao,0,OFFSET(Import.PLQ,$A29-1,M$15-1,1,1)),OFFSET(Import.PLQ,$A29-1,M$15-1,1,1)),(1-PLE!$AA$28)*OFFSET(Import.PLQ,$A29-1,M$15-1,1,1))))</f>
        <v>0</v>
      </c>
      <c r="N29" s="183">
        <f ca="1">IF(N$13="",0,CHOOSE(Detalhamento.OpçãoServiços,OFFSET(Import.PLQ,$A29-1,N$15-1,1,1),IF($E29&lt;&gt;1,IF(ISNUMBER(INDEX(Import.PLE,Detalhamento!$E29,Detalhamento!N$15)),IF(INDEX(Import.PLE,Detalhamento!$E29,Detalhamento!N$15)&lt;=mediçao,OFFSET(Import.PLQ,$A29-1,N$15-1,1,1),0),0),PLE!$AA$28*OFFSET(Import.PLQ,$A29-1,N$15-1,1,1)),IF($E29&lt;&gt;1,IF(ISNUMBER(INDEX(Import.PLE,Detalhamento!$E29,Detalhamento!N$15)),IF(INDEX(Import.PLE,Detalhamento!$E29,Detalhamento!N$15)&lt;=mediçao,0,OFFSET(Import.PLQ,$A29-1,N$15-1,1,1)),OFFSET(Import.PLQ,$A29-1,N$15-1,1,1)),(1-PLE!$AA$28)*OFFSET(Import.PLQ,$A29-1,N$15-1,1,1))))</f>
        <v>0</v>
      </c>
      <c r="O29" s="183">
        <f ca="1">IF(O$13="",0,CHOOSE(Detalhamento.OpçãoServiços,OFFSET(Import.PLQ,$A29-1,O$15-1,1,1),IF($E29&lt;&gt;1,IF(ISNUMBER(INDEX(Import.PLE,Detalhamento!$E29,Detalhamento!O$15)),IF(INDEX(Import.PLE,Detalhamento!$E29,Detalhamento!O$15)&lt;=mediçao,OFFSET(Import.PLQ,$A29-1,O$15-1,1,1),0),0),PLE!$AA$28*OFFSET(Import.PLQ,$A29-1,O$15-1,1,1)),IF($E29&lt;&gt;1,IF(ISNUMBER(INDEX(Import.PLE,Detalhamento!$E29,Detalhamento!O$15)),IF(INDEX(Import.PLE,Detalhamento!$E29,Detalhamento!O$15)&lt;=mediçao,0,OFFSET(Import.PLQ,$A29-1,O$15-1,1,1)),OFFSET(Import.PLQ,$A29-1,O$15-1,1,1)),(1-PLE!$AA$28)*OFFSET(Import.PLQ,$A29-1,O$15-1,1,1))))</f>
        <v>0</v>
      </c>
      <c r="P29" s="183">
        <f ca="1">IF(P$13="",0,CHOOSE(Detalhamento.OpçãoServiços,OFFSET(Import.PLQ,$A29-1,P$15-1,1,1),IF($E29&lt;&gt;1,IF(ISNUMBER(INDEX(Import.PLE,Detalhamento!$E29,Detalhamento!P$15)),IF(INDEX(Import.PLE,Detalhamento!$E29,Detalhamento!P$15)&lt;=mediçao,OFFSET(Import.PLQ,$A29-1,P$15-1,1,1),0),0),PLE!$AA$28*OFFSET(Import.PLQ,$A29-1,P$15-1,1,1)),IF($E29&lt;&gt;1,IF(ISNUMBER(INDEX(Import.PLE,Detalhamento!$E29,Detalhamento!P$15)),IF(INDEX(Import.PLE,Detalhamento!$E29,Detalhamento!P$15)&lt;=mediçao,0,OFFSET(Import.PLQ,$A29-1,P$15-1,1,1)),OFFSET(Import.PLQ,$A29-1,P$15-1,1,1)),(1-PLE!$AA$28)*OFFSET(Import.PLQ,$A29-1,P$15-1,1,1))))</f>
        <v>0</v>
      </c>
      <c r="Q29" s="183">
        <f ca="1">IF(Q$13="",0,CHOOSE(Detalhamento.OpçãoServiços,OFFSET(Import.PLQ,$A29-1,Q$15-1,1,1),IF($E29&lt;&gt;1,IF(ISNUMBER(INDEX(Import.PLE,Detalhamento!$E29,Detalhamento!Q$15)),IF(INDEX(Import.PLE,Detalhamento!$E29,Detalhamento!Q$15)&lt;=mediçao,OFFSET(Import.PLQ,$A29-1,Q$15-1,1,1),0),0),PLE!$AA$28*OFFSET(Import.PLQ,$A29-1,Q$15-1,1,1)),IF($E29&lt;&gt;1,IF(ISNUMBER(INDEX(Import.PLE,Detalhamento!$E29,Detalhamento!Q$15)),IF(INDEX(Import.PLE,Detalhamento!$E29,Detalhamento!Q$15)&lt;=mediçao,0,OFFSET(Import.PLQ,$A29-1,Q$15-1,1,1)),OFFSET(Import.PLQ,$A29-1,Q$15-1,1,1)),(1-PLE!$AA$28)*OFFSET(Import.PLQ,$A29-1,Q$15-1,1,1))))</f>
        <v>0</v>
      </c>
      <c r="R29" s="183">
        <f ca="1">IF(R$13="",0,CHOOSE(Detalhamento.OpçãoServiços,OFFSET(Import.PLQ,$A29-1,R$15-1,1,1),IF($E29&lt;&gt;1,IF(ISNUMBER(INDEX(Import.PLE,Detalhamento!$E29,Detalhamento!R$15)),IF(INDEX(Import.PLE,Detalhamento!$E29,Detalhamento!R$15)&lt;=mediçao,OFFSET(Import.PLQ,$A29-1,R$15-1,1,1),0),0),PLE!$AA$28*OFFSET(Import.PLQ,$A29-1,R$15-1,1,1)),IF($E29&lt;&gt;1,IF(ISNUMBER(INDEX(Import.PLE,Detalhamento!$E29,Detalhamento!R$15)),IF(INDEX(Import.PLE,Detalhamento!$E29,Detalhamento!R$15)&lt;=mediçao,0,OFFSET(Import.PLQ,$A29-1,R$15-1,1,1)),OFFSET(Import.PLQ,$A29-1,R$15-1,1,1)),(1-PLE!$AA$28)*OFFSET(Import.PLQ,$A29-1,R$15-1,1,1))))</f>
        <v>0</v>
      </c>
      <c r="S29" s="183">
        <f ca="1">IF(S$13="",0,CHOOSE(Detalhamento.OpçãoServiços,OFFSET(Import.PLQ,$A29-1,S$15-1,1,1),IF($E29&lt;&gt;1,IF(ISNUMBER(INDEX(Import.PLE,Detalhamento!$E29,Detalhamento!S$15)),IF(INDEX(Import.PLE,Detalhamento!$E29,Detalhamento!S$15)&lt;=mediçao,OFFSET(Import.PLQ,$A29-1,S$15-1,1,1),0),0),PLE!$AA$28*OFFSET(Import.PLQ,$A29-1,S$15-1,1,1)),IF($E29&lt;&gt;1,IF(ISNUMBER(INDEX(Import.PLE,Detalhamento!$E29,Detalhamento!S$15)),IF(INDEX(Import.PLE,Detalhamento!$E29,Detalhamento!S$15)&lt;=mediçao,0,OFFSET(Import.PLQ,$A29-1,S$15-1,1,1)),OFFSET(Import.PLQ,$A29-1,S$15-1,1,1)),(1-PLE!$AA$28)*OFFSET(Import.PLQ,$A29-1,S$15-1,1,1))))</f>
        <v>0</v>
      </c>
      <c r="T29" s="183">
        <f ca="1">IF(T$13="",0,CHOOSE(Detalhamento.OpçãoServiços,OFFSET(Import.PLQ,$A29-1,T$15-1,1,1),IF($E29&lt;&gt;1,IF(ISNUMBER(INDEX(Import.PLE,Detalhamento!$E29,Detalhamento!T$15)),IF(INDEX(Import.PLE,Detalhamento!$E29,Detalhamento!T$15)&lt;=mediçao,OFFSET(Import.PLQ,$A29-1,T$15-1,1,1),0),0),PLE!$AA$28*OFFSET(Import.PLQ,$A29-1,T$15-1,1,1)),IF($E29&lt;&gt;1,IF(ISNUMBER(INDEX(Import.PLE,Detalhamento!$E29,Detalhamento!T$15)),IF(INDEX(Import.PLE,Detalhamento!$E29,Detalhamento!T$15)&lt;=mediçao,0,OFFSET(Import.PLQ,$A29-1,T$15-1,1,1)),OFFSET(Import.PLQ,$A29-1,T$15-1,1,1)),(1-PLE!$AA$28)*OFFSET(Import.PLQ,$A29-1,T$15-1,1,1))))</f>
        <v>0</v>
      </c>
      <c r="U29" s="183">
        <f ca="1">IF(U$13="",0,CHOOSE(Detalhamento.OpçãoServiços,OFFSET(Import.PLQ,$A29-1,U$15-1,1,1),IF($E29&lt;&gt;1,IF(ISNUMBER(INDEX(Import.PLE,Detalhamento!$E29,Detalhamento!U$15)),IF(INDEX(Import.PLE,Detalhamento!$E29,Detalhamento!U$15)&lt;=mediçao,OFFSET(Import.PLQ,$A29-1,U$15-1,1,1),0),0),PLE!$AA$28*OFFSET(Import.PLQ,$A29-1,U$15-1,1,1)),IF($E29&lt;&gt;1,IF(ISNUMBER(INDEX(Import.PLE,Detalhamento!$E29,Detalhamento!U$15)),IF(INDEX(Import.PLE,Detalhamento!$E29,Detalhamento!U$15)&lt;=mediçao,0,OFFSET(Import.PLQ,$A29-1,U$15-1,1,1)),OFFSET(Import.PLQ,$A29-1,U$15-1,1,1)),(1-PLE!$AA$28)*OFFSET(Import.PLQ,$A29-1,U$15-1,1,1))))</f>
        <v>0</v>
      </c>
      <c r="V29" s="183">
        <f ca="1">IF(V$13="",0,CHOOSE(Detalhamento.OpçãoServiços,OFFSET(Import.PLQ,$A29-1,V$15-1,1,1),IF($E29&lt;&gt;1,IF(ISNUMBER(INDEX(Import.PLE,Detalhamento!$E29,Detalhamento!V$15)),IF(INDEX(Import.PLE,Detalhamento!$E29,Detalhamento!V$15)&lt;=mediçao,OFFSET(Import.PLQ,$A29-1,V$15-1,1,1),0),0),PLE!$AA$28*OFFSET(Import.PLQ,$A29-1,V$15-1,1,1)),IF($E29&lt;&gt;1,IF(ISNUMBER(INDEX(Import.PLE,Detalhamento!$E29,Detalhamento!V$15)),IF(INDEX(Import.PLE,Detalhamento!$E29,Detalhamento!V$15)&lt;=mediçao,0,OFFSET(Import.PLQ,$A29-1,V$15-1,1,1)),OFFSET(Import.PLQ,$A29-1,V$15-1,1,1)),(1-PLE!$AA$28)*OFFSET(Import.PLQ,$A29-1,V$15-1,1,1))))</f>
        <v>0</v>
      </c>
      <c r="W29" s="183">
        <f ca="1">IF(W$13="",0,CHOOSE(Detalhamento.OpçãoServiços,OFFSET(Import.PLQ,$A29-1,W$15-1,1,1),IF($E29&lt;&gt;1,IF(ISNUMBER(INDEX(Import.PLE,Detalhamento!$E29,Detalhamento!W$15)),IF(INDEX(Import.PLE,Detalhamento!$E29,Detalhamento!W$15)&lt;=mediçao,OFFSET(Import.PLQ,$A29-1,W$15-1,1,1),0),0),PLE!$AA$28*OFFSET(Import.PLQ,$A29-1,W$15-1,1,1)),IF($E29&lt;&gt;1,IF(ISNUMBER(INDEX(Import.PLE,Detalhamento!$E29,Detalhamento!W$15)),IF(INDEX(Import.PLE,Detalhamento!$E29,Detalhamento!W$15)&lt;=mediçao,0,OFFSET(Import.PLQ,$A29-1,W$15-1,1,1)),OFFSET(Import.PLQ,$A29-1,W$15-1,1,1)),(1-PLE!$AA$28)*OFFSET(Import.PLQ,$A29-1,W$15-1,1,1))))</f>
        <v>0</v>
      </c>
      <c r="X29" s="183">
        <f ca="1">IF(X$13="",0,CHOOSE(Detalhamento.OpçãoServiços,OFFSET(Import.PLQ,$A29-1,X$15-1,1,1),IF($E29&lt;&gt;1,IF(ISNUMBER(INDEX(Import.PLE,Detalhamento!$E29,Detalhamento!X$15)),IF(INDEX(Import.PLE,Detalhamento!$E29,Detalhamento!X$15)&lt;=mediçao,OFFSET(Import.PLQ,$A29-1,X$15-1,1,1),0),0),PLE!$AA$28*OFFSET(Import.PLQ,$A29-1,X$15-1,1,1)),IF($E29&lt;&gt;1,IF(ISNUMBER(INDEX(Import.PLE,Detalhamento!$E29,Detalhamento!X$15)),IF(INDEX(Import.PLE,Detalhamento!$E29,Detalhamento!X$15)&lt;=mediçao,0,OFFSET(Import.PLQ,$A29-1,X$15-1,1,1)),OFFSET(Import.PLQ,$A29-1,X$15-1,1,1)),(1-PLE!$AA$28)*OFFSET(Import.PLQ,$A29-1,X$15-1,1,1))))</f>
        <v>0</v>
      </c>
      <c r="Y29" s="183">
        <f ca="1">IF(Y$13="",0,CHOOSE(Detalhamento.OpçãoServiços,OFFSET(Import.PLQ,$A29-1,Y$15-1,1,1),IF($E29&lt;&gt;1,IF(ISNUMBER(INDEX(Import.PLE,Detalhamento!$E29,Detalhamento!Y$15)),IF(INDEX(Import.PLE,Detalhamento!$E29,Detalhamento!Y$15)&lt;=mediçao,OFFSET(Import.PLQ,$A29-1,Y$15-1,1,1),0),0),PLE!$AA$28*OFFSET(Import.PLQ,$A29-1,Y$15-1,1,1)),IF($E29&lt;&gt;1,IF(ISNUMBER(INDEX(Import.PLE,Detalhamento!$E29,Detalhamento!Y$15)),IF(INDEX(Import.PLE,Detalhamento!$E29,Detalhamento!Y$15)&lt;=mediçao,0,OFFSET(Import.PLQ,$A29-1,Y$15-1,1,1)),OFFSET(Import.PLQ,$A29-1,Y$15-1,1,1)),(1-PLE!$AA$28)*OFFSET(Import.PLQ,$A29-1,Y$15-1,1,1))))</f>
        <v>0</v>
      </c>
      <c r="Z29" s="183">
        <f ca="1">IF(Z$13="",0,CHOOSE(Detalhamento.OpçãoServiços,OFFSET(Import.PLQ,$A29-1,Z$15-1,1,1),IF($E29&lt;&gt;1,IF(ISNUMBER(INDEX(Import.PLE,Detalhamento!$E29,Detalhamento!Z$15)),IF(INDEX(Import.PLE,Detalhamento!$E29,Detalhamento!Z$15)&lt;=mediçao,OFFSET(Import.PLQ,$A29-1,Z$15-1,1,1),0),0),PLE!$AA$28*OFFSET(Import.PLQ,$A29-1,Z$15-1,1,1)),IF($E29&lt;&gt;1,IF(ISNUMBER(INDEX(Import.PLE,Detalhamento!$E29,Detalhamento!Z$15)),IF(INDEX(Import.PLE,Detalhamento!$E29,Detalhamento!Z$15)&lt;=mediçao,0,OFFSET(Import.PLQ,$A29-1,Z$15-1,1,1)),OFFSET(Import.PLQ,$A29-1,Z$15-1,1,1)),(1-PLE!$AA$28)*OFFSET(Import.PLQ,$A29-1,Z$15-1,1,1))))</f>
        <v>0</v>
      </c>
      <c r="AA29" s="183">
        <f ca="1">IF(AA$13="",0,CHOOSE(Detalhamento.OpçãoServiços,OFFSET(Import.PLQ,$A29-1,AA$15-1,1,1),IF($E29&lt;&gt;1,IF(ISNUMBER(INDEX(Import.PLE,Detalhamento!$E29,Detalhamento!AA$15)),IF(INDEX(Import.PLE,Detalhamento!$E29,Detalhamento!AA$15)&lt;=mediçao,OFFSET(Import.PLQ,$A29-1,AA$15-1,1,1),0),0),PLE!$AA$28*OFFSET(Import.PLQ,$A29-1,AA$15-1,1,1)),IF($E29&lt;&gt;1,IF(ISNUMBER(INDEX(Import.PLE,Detalhamento!$E29,Detalhamento!AA$15)),IF(INDEX(Import.PLE,Detalhamento!$E29,Detalhamento!AA$15)&lt;=mediçao,0,OFFSET(Import.PLQ,$A29-1,AA$15-1,1,1)),OFFSET(Import.PLQ,$A29-1,AA$15-1,1,1)),(1-PLE!$AA$28)*OFFSET(Import.PLQ,$A29-1,AA$15-1,1,1))))</f>
        <v>0</v>
      </c>
      <c r="AB29" s="183">
        <f ca="1">IF(AB$13="",0,CHOOSE(Detalhamento.OpçãoServiços,OFFSET(Import.PLQ,$A29-1,AB$15-1,1,1),IF($E29&lt;&gt;1,IF(ISNUMBER(INDEX(Import.PLE,Detalhamento!$E29,Detalhamento!AB$15)),IF(INDEX(Import.PLE,Detalhamento!$E29,Detalhamento!AB$15)&lt;=mediçao,OFFSET(Import.PLQ,$A29-1,AB$15-1,1,1),0),0),PLE!$AA$28*OFFSET(Import.PLQ,$A29-1,AB$15-1,1,1)),IF($E29&lt;&gt;1,IF(ISNUMBER(INDEX(Import.PLE,Detalhamento!$E29,Detalhamento!AB$15)),IF(INDEX(Import.PLE,Detalhamento!$E29,Detalhamento!AB$15)&lt;=mediçao,0,OFFSET(Import.PLQ,$A29-1,AB$15-1,1,1)),OFFSET(Import.PLQ,$A29-1,AB$15-1,1,1)),(1-PLE!$AA$28)*OFFSET(Import.PLQ,$A29-1,AB$15-1,1,1))))</f>
        <v>0</v>
      </c>
      <c r="AC29" s="183">
        <f ca="1">IF(AC$13="",0,CHOOSE(Detalhamento.OpçãoServiços,OFFSET(Import.PLQ,$A29-1,AC$15-1,1,1),IF($E29&lt;&gt;1,IF(ISNUMBER(INDEX(Import.PLE,Detalhamento!$E29,Detalhamento!AC$15)),IF(INDEX(Import.PLE,Detalhamento!$E29,Detalhamento!AC$15)&lt;=mediçao,OFFSET(Import.PLQ,$A29-1,AC$15-1,1,1),0),0),PLE!$AA$28*OFFSET(Import.PLQ,$A29-1,AC$15-1,1,1)),IF($E29&lt;&gt;1,IF(ISNUMBER(INDEX(Import.PLE,Detalhamento!$E29,Detalhamento!AC$15)),IF(INDEX(Import.PLE,Detalhamento!$E29,Detalhamento!AC$15)&lt;=mediçao,0,OFFSET(Import.PLQ,$A29-1,AC$15-1,1,1)),OFFSET(Import.PLQ,$A29-1,AC$15-1,1,1)),(1-PLE!$AA$28)*OFFSET(Import.PLQ,$A29-1,AC$15-1,1,1))))</f>
        <v>0</v>
      </c>
      <c r="AD29" s="183">
        <f ca="1">IF(AD$13="",0,CHOOSE(Detalhamento.OpçãoServiços,OFFSET(Import.PLQ,$A29-1,AD$15-1,1,1),IF($E29&lt;&gt;1,IF(ISNUMBER(INDEX(Import.PLE,Detalhamento!$E29,Detalhamento!AD$15)),IF(INDEX(Import.PLE,Detalhamento!$E29,Detalhamento!AD$15)&lt;=mediçao,OFFSET(Import.PLQ,$A29-1,AD$15-1,1,1),0),0),PLE!$AA$28*OFFSET(Import.PLQ,$A29-1,AD$15-1,1,1)),IF($E29&lt;&gt;1,IF(ISNUMBER(INDEX(Import.PLE,Detalhamento!$E29,Detalhamento!AD$15)),IF(INDEX(Import.PLE,Detalhamento!$E29,Detalhamento!AD$15)&lt;=mediçao,0,OFFSET(Import.PLQ,$A29-1,AD$15-1,1,1)),OFFSET(Import.PLQ,$A29-1,AD$15-1,1,1)),(1-PLE!$AA$28)*OFFSET(Import.PLQ,$A29-1,AD$15-1,1,1))))</f>
        <v>0</v>
      </c>
      <c r="AE29" s="183">
        <f ca="1">IF(AE$13="",0,CHOOSE(Detalhamento.OpçãoServiços,OFFSET(Import.PLQ,$A29-1,AE$15-1,1,1),IF($E29&lt;&gt;1,IF(ISNUMBER(INDEX(Import.PLE,Detalhamento!$E29,Detalhamento!AE$15)),IF(INDEX(Import.PLE,Detalhamento!$E29,Detalhamento!AE$15)&lt;=mediçao,OFFSET(Import.PLQ,$A29-1,AE$15-1,1,1),0),0),PLE!$AA$28*OFFSET(Import.PLQ,$A29-1,AE$15-1,1,1)),IF($E29&lt;&gt;1,IF(ISNUMBER(INDEX(Import.PLE,Detalhamento!$E29,Detalhamento!AE$15)),IF(INDEX(Import.PLE,Detalhamento!$E29,Detalhamento!AE$15)&lt;=mediçao,0,OFFSET(Import.PLQ,$A29-1,AE$15-1,1,1)),OFFSET(Import.PLQ,$A29-1,AE$15-1,1,1)),(1-PLE!$AA$28)*OFFSET(Import.PLQ,$A29-1,AE$15-1,1,1))))</f>
        <v>0</v>
      </c>
      <c r="AF29" s="183">
        <f ca="1">IF(AF$13="",0,CHOOSE(Detalhamento.OpçãoServiços,OFFSET(Import.PLQ,$A29-1,AF$15-1,1,1),IF($E29&lt;&gt;1,IF(ISNUMBER(INDEX(Import.PLE,Detalhamento!$E29,Detalhamento!AF$15)),IF(INDEX(Import.PLE,Detalhamento!$E29,Detalhamento!AF$15)&lt;=mediçao,OFFSET(Import.PLQ,$A29-1,AF$15-1,1,1),0),0),PLE!$AA$28*OFFSET(Import.PLQ,$A29-1,AF$15-1,1,1)),IF($E29&lt;&gt;1,IF(ISNUMBER(INDEX(Import.PLE,Detalhamento!$E29,Detalhamento!AF$15)),IF(INDEX(Import.PLE,Detalhamento!$E29,Detalhamento!AF$15)&lt;=mediçao,0,OFFSET(Import.PLQ,$A29-1,AF$15-1,1,1)),OFFSET(Import.PLQ,$A29-1,AF$15-1,1,1)),(1-PLE!$AA$28)*OFFSET(Import.PLQ,$A29-1,AF$15-1,1,1))))</f>
        <v>0</v>
      </c>
      <c r="AG29" s="183">
        <f ca="1">IF(AG$13="",0,CHOOSE(Detalhamento.OpçãoServiços,OFFSET(Import.PLQ,$A29-1,AG$15-1,1,1),IF($E29&lt;&gt;1,IF(ISNUMBER(INDEX(Import.PLE,Detalhamento!$E29,Detalhamento!AG$15)),IF(INDEX(Import.PLE,Detalhamento!$E29,Detalhamento!AG$15)&lt;=mediçao,OFFSET(Import.PLQ,$A29-1,AG$15-1,1,1),0),0),PLE!$AA$28*OFFSET(Import.PLQ,$A29-1,AG$15-1,1,1)),IF($E29&lt;&gt;1,IF(ISNUMBER(INDEX(Import.PLE,Detalhamento!$E29,Detalhamento!AG$15)),IF(INDEX(Import.PLE,Detalhamento!$E29,Detalhamento!AG$15)&lt;=mediçao,0,OFFSET(Import.PLQ,$A29-1,AG$15-1,1,1)),OFFSET(Import.PLQ,$A29-1,AG$15-1,1,1)),(1-PLE!$AA$28)*OFFSET(Import.PLQ,$A29-1,AG$15-1,1,1))))</f>
        <v>0</v>
      </c>
      <c r="AH29" s="183">
        <f ca="1">IF(AH$13="",0,CHOOSE(Detalhamento.OpçãoServiços,OFFSET(Import.PLQ,$A29-1,AH$15-1,1,1),IF($E29&lt;&gt;1,IF(ISNUMBER(INDEX(Import.PLE,Detalhamento!$E29,Detalhamento!AH$15)),IF(INDEX(Import.PLE,Detalhamento!$E29,Detalhamento!AH$15)&lt;=mediçao,OFFSET(Import.PLQ,$A29-1,AH$15-1,1,1),0),0),PLE!$AA$28*OFFSET(Import.PLQ,$A29-1,AH$15-1,1,1)),IF($E29&lt;&gt;1,IF(ISNUMBER(INDEX(Import.PLE,Detalhamento!$E29,Detalhamento!AH$15)),IF(INDEX(Import.PLE,Detalhamento!$E29,Detalhamento!AH$15)&lt;=mediçao,0,OFFSET(Import.PLQ,$A29-1,AH$15-1,1,1)),OFFSET(Import.PLQ,$A29-1,AH$15-1,1,1)),(1-PLE!$AA$28)*OFFSET(Import.PLQ,$A29-1,AH$15-1,1,1))))</f>
        <v>0</v>
      </c>
      <c r="AI29" s="183">
        <f ca="1">IF(AI$13="",0,CHOOSE(Detalhamento.OpçãoServiços,OFFSET(Import.PLQ,$A29-1,AI$15-1,1,1),IF($E29&lt;&gt;1,IF(ISNUMBER(INDEX(Import.PLE,Detalhamento!$E29,Detalhamento!AI$15)),IF(INDEX(Import.PLE,Detalhamento!$E29,Detalhamento!AI$15)&lt;=mediçao,OFFSET(Import.PLQ,$A29-1,AI$15-1,1,1),0),0),PLE!$AA$28*OFFSET(Import.PLQ,$A29-1,AI$15-1,1,1)),IF($E29&lt;&gt;1,IF(ISNUMBER(INDEX(Import.PLE,Detalhamento!$E29,Detalhamento!AI$15)),IF(INDEX(Import.PLE,Detalhamento!$E29,Detalhamento!AI$15)&lt;=mediçao,0,OFFSET(Import.PLQ,$A29-1,AI$15-1,1,1)),OFFSET(Import.PLQ,$A29-1,AI$15-1,1,1)),(1-PLE!$AA$28)*OFFSET(Import.PLQ,$A29-1,AI$15-1,1,1))))</f>
        <v>0</v>
      </c>
      <c r="AJ29" s="183">
        <f ca="1">IF(AJ$13="",0,CHOOSE(Detalhamento.OpçãoServiços,OFFSET(Import.PLQ,$A29-1,AJ$15-1,1,1),IF($E29&lt;&gt;1,IF(ISNUMBER(INDEX(Import.PLE,Detalhamento!$E29,Detalhamento!AJ$15)),IF(INDEX(Import.PLE,Detalhamento!$E29,Detalhamento!AJ$15)&lt;=mediçao,OFFSET(Import.PLQ,$A29-1,AJ$15-1,1,1),0),0),PLE!$AA$28*OFFSET(Import.PLQ,$A29-1,AJ$15-1,1,1)),IF($E29&lt;&gt;1,IF(ISNUMBER(INDEX(Import.PLE,Detalhamento!$E29,Detalhamento!AJ$15)),IF(INDEX(Import.PLE,Detalhamento!$E29,Detalhamento!AJ$15)&lt;=mediçao,0,OFFSET(Import.PLQ,$A29-1,AJ$15-1,1,1)),OFFSET(Import.PLQ,$A29-1,AJ$15-1,1,1)),(1-PLE!$AA$28)*OFFSET(Import.PLQ,$A29-1,AJ$15-1,1,1))))</f>
        <v>0</v>
      </c>
      <c r="AK29" s="183">
        <f ca="1">IF(AK$13="",0,CHOOSE(Detalhamento.OpçãoServiços,OFFSET(Import.PLQ,$A29-1,AK$15-1,1,1),IF($E29&lt;&gt;1,IF(ISNUMBER(INDEX(Import.PLE,Detalhamento!$E29,Detalhamento!AK$15)),IF(INDEX(Import.PLE,Detalhamento!$E29,Detalhamento!AK$15)&lt;=mediçao,OFFSET(Import.PLQ,$A29-1,AK$15-1,1,1),0),0),PLE!$AA$28*OFFSET(Import.PLQ,$A29-1,AK$15-1,1,1)),IF($E29&lt;&gt;1,IF(ISNUMBER(INDEX(Import.PLE,Detalhamento!$E29,Detalhamento!AK$15)),IF(INDEX(Import.PLE,Detalhamento!$E29,Detalhamento!AK$15)&lt;=mediçao,0,OFFSET(Import.PLQ,$A29-1,AK$15-1,1,1)),OFFSET(Import.PLQ,$A29-1,AK$15-1,1,1)),(1-PLE!$AA$28)*OFFSET(Import.PLQ,$A29-1,AK$15-1,1,1))))</f>
        <v>0</v>
      </c>
      <c r="AL29" s="183">
        <f ca="1">IF(AL$13="",0,CHOOSE(Detalhamento.OpçãoServiços,OFFSET(Import.PLQ,$A29-1,AL$15-1,1,1),IF($E29&lt;&gt;1,IF(ISNUMBER(INDEX(Import.PLE,Detalhamento!$E29,Detalhamento!AL$15)),IF(INDEX(Import.PLE,Detalhamento!$E29,Detalhamento!AL$15)&lt;=mediçao,OFFSET(Import.PLQ,$A29-1,AL$15-1,1,1),0),0),PLE!$AA$28*OFFSET(Import.PLQ,$A29-1,AL$15-1,1,1)),IF($E29&lt;&gt;1,IF(ISNUMBER(INDEX(Import.PLE,Detalhamento!$E29,Detalhamento!AL$15)),IF(INDEX(Import.PLE,Detalhamento!$E29,Detalhamento!AL$15)&lt;=mediçao,0,OFFSET(Import.PLQ,$A29-1,AL$15-1,1,1)),OFFSET(Import.PLQ,$A29-1,AL$15-1,1,1)),(1-PLE!$AA$28)*OFFSET(Import.PLQ,$A29-1,AL$15-1,1,1))))</f>
        <v>0</v>
      </c>
      <c r="AM29" s="183">
        <f ca="1">IF(AM$13="",0,CHOOSE(Detalhamento.OpçãoServiços,OFFSET(Import.PLQ,$A29-1,AM$15-1,1,1),IF($E29&lt;&gt;1,IF(ISNUMBER(INDEX(Import.PLE,Detalhamento!$E29,Detalhamento!AM$15)),IF(INDEX(Import.PLE,Detalhamento!$E29,Detalhamento!AM$15)&lt;=mediçao,OFFSET(Import.PLQ,$A29-1,AM$15-1,1,1),0),0),PLE!$AA$28*OFFSET(Import.PLQ,$A29-1,AM$15-1,1,1)),IF($E29&lt;&gt;1,IF(ISNUMBER(INDEX(Import.PLE,Detalhamento!$E29,Detalhamento!AM$15)),IF(INDEX(Import.PLE,Detalhamento!$E29,Detalhamento!AM$15)&lt;=mediçao,0,OFFSET(Import.PLQ,$A29-1,AM$15-1,1,1)),OFFSET(Import.PLQ,$A29-1,AM$15-1,1,1)),(1-PLE!$AA$28)*OFFSET(Import.PLQ,$A29-1,AM$15-1,1,1))))</f>
        <v>0</v>
      </c>
      <c r="AN29" s="183">
        <f ca="1">IF(AN$13="",0,CHOOSE(Detalhamento.OpçãoServiços,OFFSET(Import.PLQ,$A29-1,AN$15-1,1,1),IF($E29&lt;&gt;1,IF(ISNUMBER(INDEX(Import.PLE,Detalhamento!$E29,Detalhamento!AN$15)),IF(INDEX(Import.PLE,Detalhamento!$E29,Detalhamento!AN$15)&lt;=mediçao,OFFSET(Import.PLQ,$A29-1,AN$15-1,1,1),0),0),PLE!$AA$28*OFFSET(Import.PLQ,$A29-1,AN$15-1,1,1)),IF($E29&lt;&gt;1,IF(ISNUMBER(INDEX(Import.PLE,Detalhamento!$E29,Detalhamento!AN$15)),IF(INDEX(Import.PLE,Detalhamento!$E29,Detalhamento!AN$15)&lt;=mediçao,0,OFFSET(Import.PLQ,$A29-1,AN$15-1,1,1)),OFFSET(Import.PLQ,$A29-1,AN$15-1,1,1)),(1-PLE!$AA$28)*OFFSET(Import.PLQ,$A29-1,AN$15-1,1,1))))</f>
        <v>0</v>
      </c>
      <c r="AO29" s="183">
        <f ca="1">IF(AO$13="",0,CHOOSE(Detalhamento.OpçãoServiços,OFFSET(Import.PLQ,$A29-1,AO$15-1,1,1),IF($E29&lt;&gt;1,IF(ISNUMBER(INDEX(Import.PLE,Detalhamento!$E29,Detalhamento!AO$15)),IF(INDEX(Import.PLE,Detalhamento!$E29,Detalhamento!AO$15)&lt;=mediçao,OFFSET(Import.PLQ,$A29-1,AO$15-1,1,1),0),0),PLE!$AA$28*OFFSET(Import.PLQ,$A29-1,AO$15-1,1,1)),IF($E29&lt;&gt;1,IF(ISNUMBER(INDEX(Import.PLE,Detalhamento!$E29,Detalhamento!AO$15)),IF(INDEX(Import.PLE,Detalhamento!$E29,Detalhamento!AO$15)&lt;=mediçao,0,OFFSET(Import.PLQ,$A29-1,AO$15-1,1,1)),OFFSET(Import.PLQ,$A29-1,AO$15-1,1,1)),(1-PLE!$AA$28)*OFFSET(Import.PLQ,$A29-1,AO$15-1,1,1))))</f>
        <v>0</v>
      </c>
      <c r="AP29" s="183">
        <f ca="1">IF(AP$13="",0,CHOOSE(Detalhamento.OpçãoServiços,OFFSET(Import.PLQ,$A29-1,AP$15-1,1,1),IF($E29&lt;&gt;1,IF(ISNUMBER(INDEX(Import.PLE,Detalhamento!$E29,Detalhamento!AP$15)),IF(INDEX(Import.PLE,Detalhamento!$E29,Detalhamento!AP$15)&lt;=mediçao,OFFSET(Import.PLQ,$A29-1,AP$15-1,1,1),0),0),PLE!$AA$28*OFFSET(Import.PLQ,$A29-1,AP$15-1,1,1)),IF($E29&lt;&gt;1,IF(ISNUMBER(INDEX(Import.PLE,Detalhamento!$E29,Detalhamento!AP$15)),IF(INDEX(Import.PLE,Detalhamento!$E29,Detalhamento!AP$15)&lt;=mediçao,0,OFFSET(Import.PLQ,$A29-1,AP$15-1,1,1)),OFFSET(Import.PLQ,$A29-1,AP$15-1,1,1)),(1-PLE!$AA$28)*OFFSET(Import.PLQ,$A29-1,AP$15-1,1,1))))</f>
        <v>0</v>
      </c>
      <c r="AQ29" s="183">
        <f ca="1">IF(AQ$13="",0,CHOOSE(Detalhamento.OpçãoServiços,OFFSET(Import.PLQ,$A29-1,AQ$15-1,1,1),IF($E29&lt;&gt;1,IF(ISNUMBER(INDEX(Import.PLE,Detalhamento!$E29,Detalhamento!AQ$15)),IF(INDEX(Import.PLE,Detalhamento!$E29,Detalhamento!AQ$15)&lt;=mediçao,OFFSET(Import.PLQ,$A29-1,AQ$15-1,1,1),0),0),PLE!$AA$28*OFFSET(Import.PLQ,$A29-1,AQ$15-1,1,1)),IF($E29&lt;&gt;1,IF(ISNUMBER(INDEX(Import.PLE,Detalhamento!$E29,Detalhamento!AQ$15)),IF(INDEX(Import.PLE,Detalhamento!$E29,Detalhamento!AQ$15)&lt;=mediçao,0,OFFSET(Import.PLQ,$A29-1,AQ$15-1,1,1)),OFFSET(Import.PLQ,$A29-1,AQ$15-1,1,1)),(1-PLE!$AA$28)*OFFSET(Import.PLQ,$A29-1,AQ$15-1,1,1))))</f>
        <v>0</v>
      </c>
      <c r="AR29" s="183">
        <f ca="1">IF(AR$13="",0,CHOOSE(Detalhamento.OpçãoServiços,OFFSET(Import.PLQ,$A29-1,AR$15-1,1,1),IF($E29&lt;&gt;1,IF(ISNUMBER(INDEX(Import.PLE,Detalhamento!$E29,Detalhamento!AR$15)),IF(INDEX(Import.PLE,Detalhamento!$E29,Detalhamento!AR$15)&lt;=mediçao,OFFSET(Import.PLQ,$A29-1,AR$15-1,1,1),0),0),PLE!$AA$28*OFFSET(Import.PLQ,$A29-1,AR$15-1,1,1)),IF($E29&lt;&gt;1,IF(ISNUMBER(INDEX(Import.PLE,Detalhamento!$E29,Detalhamento!AR$15)),IF(INDEX(Import.PLE,Detalhamento!$E29,Detalhamento!AR$15)&lt;=mediçao,0,OFFSET(Import.PLQ,$A29-1,AR$15-1,1,1)),OFFSET(Import.PLQ,$A29-1,AR$15-1,1,1)),(1-PLE!$AA$28)*OFFSET(Import.PLQ,$A29-1,AR$15-1,1,1))))</f>
        <v>0</v>
      </c>
      <c r="AS29" s="183">
        <f ca="1">IF(AS$13="",0,CHOOSE(Detalhamento.OpçãoServiços,OFFSET(Import.PLQ,$A29-1,AS$15-1,1,1),IF($E29&lt;&gt;1,IF(ISNUMBER(INDEX(Import.PLE,Detalhamento!$E29,Detalhamento!AS$15)),IF(INDEX(Import.PLE,Detalhamento!$E29,Detalhamento!AS$15)&lt;=mediçao,OFFSET(Import.PLQ,$A29-1,AS$15-1,1,1),0),0),PLE!$AA$28*OFFSET(Import.PLQ,$A29-1,AS$15-1,1,1)),IF($E29&lt;&gt;1,IF(ISNUMBER(INDEX(Import.PLE,Detalhamento!$E29,Detalhamento!AS$15)),IF(INDEX(Import.PLE,Detalhamento!$E29,Detalhamento!AS$15)&lt;=mediçao,0,OFFSET(Import.PLQ,$A29-1,AS$15-1,1,1)),OFFSET(Import.PLQ,$A29-1,AS$15-1,1,1)),(1-PLE!$AA$28)*OFFSET(Import.PLQ,$A29-1,AS$15-1,1,1))))</f>
        <v>0</v>
      </c>
      <c r="AT29" s="183">
        <f ca="1">IF(AT$13="",0,CHOOSE(Detalhamento.OpçãoServiços,OFFSET(Import.PLQ,$A29-1,AT$15-1,1,1),IF($E29&lt;&gt;1,IF(ISNUMBER(INDEX(Import.PLE,Detalhamento!$E29,Detalhamento!AT$15)),IF(INDEX(Import.PLE,Detalhamento!$E29,Detalhamento!AT$15)&lt;=mediçao,OFFSET(Import.PLQ,$A29-1,AT$15-1,1,1),0),0),PLE!$AA$28*OFFSET(Import.PLQ,$A29-1,AT$15-1,1,1)),IF($E29&lt;&gt;1,IF(ISNUMBER(INDEX(Import.PLE,Detalhamento!$E29,Detalhamento!AT$15)),IF(INDEX(Import.PLE,Detalhamento!$E29,Detalhamento!AT$15)&lt;=mediçao,0,OFFSET(Import.PLQ,$A29-1,AT$15-1,1,1)),OFFSET(Import.PLQ,$A29-1,AT$15-1,1,1)),(1-PLE!$AA$28)*OFFSET(Import.PLQ,$A29-1,AT$15-1,1,1))))</f>
        <v>0</v>
      </c>
      <c r="AU29" s="183">
        <f ca="1">IF(AU$13="",0,CHOOSE(Detalhamento.OpçãoServiços,OFFSET(Import.PLQ,$A29-1,AU$15-1,1,1),IF($E29&lt;&gt;1,IF(ISNUMBER(INDEX(Import.PLE,Detalhamento!$E29,Detalhamento!AU$15)),IF(INDEX(Import.PLE,Detalhamento!$E29,Detalhamento!AU$15)&lt;=mediçao,OFFSET(Import.PLQ,$A29-1,AU$15-1,1,1),0),0),PLE!$AA$28*OFFSET(Import.PLQ,$A29-1,AU$15-1,1,1)),IF($E29&lt;&gt;1,IF(ISNUMBER(INDEX(Import.PLE,Detalhamento!$E29,Detalhamento!AU$15)),IF(INDEX(Import.PLE,Detalhamento!$E29,Detalhamento!AU$15)&lt;=mediçao,0,OFFSET(Import.PLQ,$A29-1,AU$15-1,1,1)),OFFSET(Import.PLQ,$A29-1,AU$15-1,1,1)),(1-PLE!$AA$28)*OFFSET(Import.PLQ,$A29-1,AU$15-1,1,1))))</f>
        <v>0</v>
      </c>
      <c r="AV29" s="183">
        <f ca="1">IF(AV$13="",0,CHOOSE(Detalhamento.OpçãoServiços,OFFSET(Import.PLQ,$A29-1,AV$15-1,1,1),IF($E29&lt;&gt;1,IF(ISNUMBER(INDEX(Import.PLE,Detalhamento!$E29,Detalhamento!AV$15)),IF(INDEX(Import.PLE,Detalhamento!$E29,Detalhamento!AV$15)&lt;=mediçao,OFFSET(Import.PLQ,$A29-1,AV$15-1,1,1),0),0),PLE!$AA$28*OFFSET(Import.PLQ,$A29-1,AV$15-1,1,1)),IF($E29&lt;&gt;1,IF(ISNUMBER(INDEX(Import.PLE,Detalhamento!$E29,Detalhamento!AV$15)),IF(INDEX(Import.PLE,Detalhamento!$E29,Detalhamento!AV$15)&lt;=mediçao,0,OFFSET(Import.PLQ,$A29-1,AV$15-1,1,1)),OFFSET(Import.PLQ,$A29-1,AV$15-1,1,1)),(1-PLE!$AA$28)*OFFSET(Import.PLQ,$A29-1,AV$15-1,1,1))))</f>
        <v>0</v>
      </c>
      <c r="AW29" s="183">
        <f ca="1">IF(AW$13="",0,CHOOSE(Detalhamento.OpçãoServiços,OFFSET(Import.PLQ,$A29-1,AW$15-1,1,1),IF($E29&lt;&gt;1,IF(ISNUMBER(INDEX(Import.PLE,Detalhamento!$E29,Detalhamento!AW$15)),IF(INDEX(Import.PLE,Detalhamento!$E29,Detalhamento!AW$15)&lt;=mediçao,OFFSET(Import.PLQ,$A29-1,AW$15-1,1,1),0),0),PLE!$AA$28*OFFSET(Import.PLQ,$A29-1,AW$15-1,1,1)),IF($E29&lt;&gt;1,IF(ISNUMBER(INDEX(Import.PLE,Detalhamento!$E29,Detalhamento!AW$15)),IF(INDEX(Import.PLE,Detalhamento!$E29,Detalhamento!AW$15)&lt;=mediçao,0,OFFSET(Import.PLQ,$A29-1,AW$15-1,1,1)),OFFSET(Import.PLQ,$A29-1,AW$15-1,1,1)),(1-PLE!$AA$28)*OFFSET(Import.PLQ,$A29-1,AW$15-1,1,1))))</f>
        <v>0</v>
      </c>
      <c r="AX29" s="183">
        <f ca="1">IF(AX$13="",0,CHOOSE(Detalhamento.OpçãoServiços,OFFSET(Import.PLQ,$A29-1,AX$15-1,1,1),IF($E29&lt;&gt;1,IF(ISNUMBER(INDEX(Import.PLE,Detalhamento!$E29,Detalhamento!AX$15)),IF(INDEX(Import.PLE,Detalhamento!$E29,Detalhamento!AX$15)&lt;=mediçao,OFFSET(Import.PLQ,$A29-1,AX$15-1,1,1),0),0),PLE!$AA$28*OFFSET(Import.PLQ,$A29-1,AX$15-1,1,1)),IF($E29&lt;&gt;1,IF(ISNUMBER(INDEX(Import.PLE,Detalhamento!$E29,Detalhamento!AX$15)),IF(INDEX(Import.PLE,Detalhamento!$E29,Detalhamento!AX$15)&lt;=mediçao,0,OFFSET(Import.PLQ,$A29-1,AX$15-1,1,1)),OFFSET(Import.PLQ,$A29-1,AX$15-1,1,1)),(1-PLE!$AA$28)*OFFSET(Import.PLQ,$A29-1,AX$15-1,1,1))))</f>
        <v>0</v>
      </c>
      <c r="AY29" s="183">
        <f ca="1">IF(AY$13="",0,CHOOSE(Detalhamento.OpçãoServiços,OFFSET(Import.PLQ,$A29-1,AY$15-1,1,1),IF($E29&lt;&gt;1,IF(ISNUMBER(INDEX(Import.PLE,Detalhamento!$E29,Detalhamento!AY$15)),IF(INDEX(Import.PLE,Detalhamento!$E29,Detalhamento!AY$15)&lt;=mediçao,OFFSET(Import.PLQ,$A29-1,AY$15-1,1,1),0),0),PLE!$AA$28*OFFSET(Import.PLQ,$A29-1,AY$15-1,1,1)),IF($E29&lt;&gt;1,IF(ISNUMBER(INDEX(Import.PLE,Detalhamento!$E29,Detalhamento!AY$15)),IF(INDEX(Import.PLE,Detalhamento!$E29,Detalhamento!AY$15)&lt;=mediçao,0,OFFSET(Import.PLQ,$A29-1,AY$15-1,1,1)),OFFSET(Import.PLQ,$A29-1,AY$15-1,1,1)),(1-PLE!$AA$28)*OFFSET(Import.PLQ,$A29-1,AY$15-1,1,1))))</f>
        <v>0</v>
      </c>
      <c r="AZ29" s="183">
        <f ca="1">IF(AZ$13="",0,CHOOSE(Detalhamento.OpçãoServiços,OFFSET(Import.PLQ,$A29-1,AZ$15-1,1,1),IF($E29&lt;&gt;1,IF(ISNUMBER(INDEX(Import.PLE,Detalhamento!$E29,Detalhamento!AZ$15)),IF(INDEX(Import.PLE,Detalhamento!$E29,Detalhamento!AZ$15)&lt;=mediçao,OFFSET(Import.PLQ,$A29-1,AZ$15-1,1,1),0),0),PLE!$AA$28*OFFSET(Import.PLQ,$A29-1,AZ$15-1,1,1)),IF($E29&lt;&gt;1,IF(ISNUMBER(INDEX(Import.PLE,Detalhamento!$E29,Detalhamento!AZ$15)),IF(INDEX(Import.PLE,Detalhamento!$E29,Detalhamento!AZ$15)&lt;=mediçao,0,OFFSET(Import.PLQ,$A29-1,AZ$15-1,1,1)),OFFSET(Import.PLQ,$A29-1,AZ$15-1,1,1)),(1-PLE!$AA$28)*OFFSET(Import.PLQ,$A29-1,AZ$15-1,1,1))))</f>
        <v>0</v>
      </c>
      <c r="BA29" s="183">
        <f ca="1">IF(BA$13="",0,CHOOSE(Detalhamento.OpçãoServiços,OFFSET(Import.PLQ,$A29-1,BA$15-1,1,1),IF($E29&lt;&gt;1,IF(ISNUMBER(INDEX(Import.PLE,Detalhamento!$E29,Detalhamento!BA$15)),IF(INDEX(Import.PLE,Detalhamento!$E29,Detalhamento!BA$15)&lt;=mediçao,OFFSET(Import.PLQ,$A29-1,BA$15-1,1,1),0),0),PLE!$AA$28*OFFSET(Import.PLQ,$A29-1,BA$15-1,1,1)),IF($E29&lt;&gt;1,IF(ISNUMBER(INDEX(Import.PLE,Detalhamento!$E29,Detalhamento!BA$15)),IF(INDEX(Import.PLE,Detalhamento!$E29,Detalhamento!BA$15)&lt;=mediçao,0,OFFSET(Import.PLQ,$A29-1,BA$15-1,1,1)),OFFSET(Import.PLQ,$A29-1,BA$15-1,1,1)),(1-PLE!$AA$28)*OFFSET(Import.PLQ,$A29-1,BA$15-1,1,1))))</f>
        <v>0</v>
      </c>
      <c r="BB29" s="183">
        <f ca="1">IF(BB$13="",0,CHOOSE(Detalhamento.OpçãoServiços,OFFSET(Import.PLQ,$A29-1,BB$15-1,1,1),IF($E29&lt;&gt;1,IF(ISNUMBER(INDEX(Import.PLE,Detalhamento!$E29,Detalhamento!BB$15)),IF(INDEX(Import.PLE,Detalhamento!$E29,Detalhamento!BB$15)&lt;=mediçao,OFFSET(Import.PLQ,$A29-1,BB$15-1,1,1),0),0),PLE!$AA$28*OFFSET(Import.PLQ,$A29-1,BB$15-1,1,1)),IF($E29&lt;&gt;1,IF(ISNUMBER(INDEX(Import.PLE,Detalhamento!$E29,Detalhamento!BB$15)),IF(INDEX(Import.PLE,Detalhamento!$E29,Detalhamento!BB$15)&lt;=mediçao,0,OFFSET(Import.PLQ,$A29-1,BB$15-1,1,1)),OFFSET(Import.PLQ,$A29-1,BB$15-1,1,1)),(1-PLE!$AA$28)*OFFSET(Import.PLQ,$A29-1,BB$15-1,1,1))))</f>
        <v>0</v>
      </c>
      <c r="BC29" s="183">
        <f ca="1">IF(BC$13="",0,CHOOSE(Detalhamento.OpçãoServiços,OFFSET(Import.PLQ,$A29-1,BC$15-1,1,1),IF($E29&lt;&gt;1,IF(ISNUMBER(INDEX(Import.PLE,Detalhamento!$E29,Detalhamento!BC$15)),IF(INDEX(Import.PLE,Detalhamento!$E29,Detalhamento!BC$15)&lt;=mediçao,OFFSET(Import.PLQ,$A29-1,BC$15-1,1,1),0),0),PLE!$AA$28*OFFSET(Import.PLQ,$A29-1,BC$15-1,1,1)),IF($E29&lt;&gt;1,IF(ISNUMBER(INDEX(Import.PLE,Detalhamento!$E29,Detalhamento!BC$15)),IF(INDEX(Import.PLE,Detalhamento!$E29,Detalhamento!BC$15)&lt;=mediçao,0,OFFSET(Import.PLQ,$A29-1,BC$15-1,1,1)),OFFSET(Import.PLQ,$A29-1,BC$15-1,1,1)),(1-PLE!$AA$28)*OFFSET(Import.PLQ,$A29-1,BC$15-1,1,1))))</f>
        <v>0</v>
      </c>
      <c r="BD29" s="183">
        <f ca="1">IF(BD$13="",0,CHOOSE(Detalhamento.OpçãoServiços,OFFSET(Import.PLQ,$A29-1,BD$15-1,1,1),IF($E29&lt;&gt;1,IF(ISNUMBER(INDEX(Import.PLE,Detalhamento!$E29,Detalhamento!BD$15)),IF(INDEX(Import.PLE,Detalhamento!$E29,Detalhamento!BD$15)&lt;=mediçao,OFFSET(Import.PLQ,$A29-1,BD$15-1,1,1),0),0),PLE!$AA$28*OFFSET(Import.PLQ,$A29-1,BD$15-1,1,1)),IF($E29&lt;&gt;1,IF(ISNUMBER(INDEX(Import.PLE,Detalhamento!$E29,Detalhamento!BD$15)),IF(INDEX(Import.PLE,Detalhamento!$E29,Detalhamento!BD$15)&lt;=mediçao,0,OFFSET(Import.PLQ,$A29-1,BD$15-1,1,1)),OFFSET(Import.PLQ,$A29-1,BD$15-1,1,1)),(1-PLE!$AA$28)*OFFSET(Import.PLQ,$A29-1,BD$15-1,1,1))))</f>
        <v>0</v>
      </c>
      <c r="BE29" s="183">
        <f ca="1">IF(BE$13="",0,CHOOSE(Detalhamento.OpçãoServiços,OFFSET(Import.PLQ,$A29-1,BE$15-1,1,1),IF($E29&lt;&gt;1,IF(ISNUMBER(INDEX(Import.PLE,Detalhamento!$E29,Detalhamento!BE$15)),IF(INDEX(Import.PLE,Detalhamento!$E29,Detalhamento!BE$15)&lt;=mediçao,OFFSET(Import.PLQ,$A29-1,BE$15-1,1,1),0),0),PLE!$AA$28*OFFSET(Import.PLQ,$A29-1,BE$15-1,1,1)),IF($E29&lt;&gt;1,IF(ISNUMBER(INDEX(Import.PLE,Detalhamento!$E29,Detalhamento!BE$15)),IF(INDEX(Import.PLE,Detalhamento!$E29,Detalhamento!BE$15)&lt;=mediçao,0,OFFSET(Import.PLQ,$A29-1,BE$15-1,1,1)),OFFSET(Import.PLQ,$A29-1,BE$15-1,1,1)),(1-PLE!$AA$28)*OFFSET(Import.PLQ,$A29-1,BE$15-1,1,1))))</f>
        <v>0</v>
      </c>
      <c r="BF29" s="183">
        <f ca="1">IF(BF$13="",0,CHOOSE(Detalhamento.OpçãoServiços,OFFSET(Import.PLQ,$A29-1,BF$15-1,1,1),IF($E29&lt;&gt;1,IF(ISNUMBER(INDEX(Import.PLE,Detalhamento!$E29,Detalhamento!BF$15)),IF(INDEX(Import.PLE,Detalhamento!$E29,Detalhamento!BF$15)&lt;=mediçao,OFFSET(Import.PLQ,$A29-1,BF$15-1,1,1),0),0),PLE!$AA$28*OFFSET(Import.PLQ,$A29-1,BF$15-1,1,1)),IF($E29&lt;&gt;1,IF(ISNUMBER(INDEX(Import.PLE,Detalhamento!$E29,Detalhamento!BF$15)),IF(INDEX(Import.PLE,Detalhamento!$E29,Detalhamento!BF$15)&lt;=mediçao,0,OFFSET(Import.PLQ,$A29-1,BF$15-1,1,1)),OFFSET(Import.PLQ,$A29-1,BF$15-1,1,1)),(1-PLE!$AA$28)*OFFSET(Import.PLQ,$A29-1,BF$15-1,1,1))))</f>
        <v>0</v>
      </c>
      <c r="BG29" s="183">
        <f ca="1">IF(BG$13="",0,CHOOSE(Detalhamento.OpçãoServiços,OFFSET(Import.PLQ,$A29-1,BG$15-1,1,1),IF($E29&lt;&gt;1,IF(ISNUMBER(INDEX(Import.PLE,Detalhamento!$E29,Detalhamento!BG$15)),IF(INDEX(Import.PLE,Detalhamento!$E29,Detalhamento!BG$15)&lt;=mediçao,OFFSET(Import.PLQ,$A29-1,BG$15-1,1,1),0),0),PLE!$AA$28*OFFSET(Import.PLQ,$A29-1,BG$15-1,1,1)),IF($E29&lt;&gt;1,IF(ISNUMBER(INDEX(Import.PLE,Detalhamento!$E29,Detalhamento!BG$15)),IF(INDEX(Import.PLE,Detalhamento!$E29,Detalhamento!BG$15)&lt;=mediçao,0,OFFSET(Import.PLQ,$A29-1,BG$15-1,1,1)),OFFSET(Import.PLQ,$A29-1,BG$15-1,1,1)),(1-PLE!$AA$28)*OFFSET(Import.PLQ,$A29-1,BG$15-1,1,1))))</f>
        <v>0</v>
      </c>
      <c r="BH29" s="183">
        <f ca="1">IF(BH$13="",0,CHOOSE(Detalhamento.OpçãoServiços,OFFSET(Import.PLQ,$A29-1,BH$15-1,1,1),IF($E29&lt;&gt;1,IF(ISNUMBER(INDEX(Import.PLE,Detalhamento!$E29,Detalhamento!BH$15)),IF(INDEX(Import.PLE,Detalhamento!$E29,Detalhamento!BH$15)&lt;=mediçao,OFFSET(Import.PLQ,$A29-1,BH$15-1,1,1),0),0),PLE!$AA$28*OFFSET(Import.PLQ,$A29-1,BH$15-1,1,1)),IF($E29&lt;&gt;1,IF(ISNUMBER(INDEX(Import.PLE,Detalhamento!$E29,Detalhamento!BH$15)),IF(INDEX(Import.PLE,Detalhamento!$E29,Detalhamento!BH$15)&lt;=mediçao,0,OFFSET(Import.PLQ,$A29-1,BH$15-1,1,1)),OFFSET(Import.PLQ,$A29-1,BH$15-1,1,1)),(1-PLE!$AA$28)*OFFSET(Import.PLQ,$A29-1,BH$15-1,1,1))))</f>
        <v>0</v>
      </c>
      <c r="BI29" s="183">
        <f ca="1">IF(BI$13="",0,CHOOSE(Detalhamento.OpçãoServiços,OFFSET(Import.PLQ,$A29-1,BI$15-1,1,1),IF($E29&lt;&gt;1,IF(ISNUMBER(INDEX(Import.PLE,Detalhamento!$E29,Detalhamento!BI$15)),IF(INDEX(Import.PLE,Detalhamento!$E29,Detalhamento!BI$15)&lt;=mediçao,OFFSET(Import.PLQ,$A29-1,BI$15-1,1,1),0),0),PLE!$AA$28*OFFSET(Import.PLQ,$A29-1,BI$15-1,1,1)),IF($E29&lt;&gt;1,IF(ISNUMBER(INDEX(Import.PLE,Detalhamento!$E29,Detalhamento!BI$15)),IF(INDEX(Import.PLE,Detalhamento!$E29,Detalhamento!BI$15)&lt;=mediçao,0,OFFSET(Import.PLQ,$A29-1,BI$15-1,1,1)),OFFSET(Import.PLQ,$A29-1,BI$15-1,1,1)),(1-PLE!$AA$28)*OFFSET(Import.PLQ,$A29-1,BI$15-1,1,1))))</f>
        <v>0</v>
      </c>
    </row>
    <row r="30" spans="1:61" hidden="1" x14ac:dyDescent="0.2">
      <c r="A30" s="196">
        <v>14</v>
      </c>
      <c r="B30" s="28" t="str">
        <f t="shared" ca="1" si="8"/>
        <v/>
      </c>
      <c r="E30" s="193">
        <f t="shared" ca="1" si="9"/>
        <v>0</v>
      </c>
      <c r="F30" s="194">
        <f t="shared" ca="1" si="10"/>
        <v>0</v>
      </c>
      <c r="G30" s="194">
        <f t="shared" ca="1" si="11"/>
        <v>0</v>
      </c>
      <c r="H30" s="222" t="str">
        <f t="shared" ca="1" si="11"/>
        <v>EXECUÇÃO DE PAVIMENTO</v>
      </c>
      <c r="I30" s="48" t="str">
        <f t="shared" ca="1" si="12"/>
        <v/>
      </c>
      <c r="J30" s="183" t="str">
        <f t="shared" ca="1" si="13"/>
        <v/>
      </c>
      <c r="K30" s="83"/>
      <c r="L30" s="183">
        <f ca="1">IF(L$13="",0,CHOOSE(Detalhamento.OpçãoServiços,OFFSET(Import.PLQ,$A30-1,L$15-1,1,1),IF($E30&lt;&gt;1,IF(ISNUMBER(INDEX(Import.PLE,Detalhamento!$E30,Detalhamento!L$15)),IF(INDEX(Import.PLE,Detalhamento!$E30,Detalhamento!L$15)&lt;=mediçao,OFFSET(Import.PLQ,$A30-1,L$15-1,1,1),0),0),PLE!$AA$28*OFFSET(Import.PLQ,$A30-1,L$15-1,1,1)),IF($E30&lt;&gt;1,IF(ISNUMBER(INDEX(Import.PLE,Detalhamento!$E30,Detalhamento!L$15)),IF(INDEX(Import.PLE,Detalhamento!$E30,Detalhamento!L$15)&lt;=mediçao,0,OFFSET(Import.PLQ,$A30-1,L$15-1,1,1)),OFFSET(Import.PLQ,$A30-1,L$15-1,1,1)),(1-PLE!$AA$28)*OFFSET(Import.PLQ,$A30-1,L$15-1,1,1))))</f>
        <v>0</v>
      </c>
      <c r="M30" s="183">
        <f ca="1">IF(M$13="",0,CHOOSE(Detalhamento.OpçãoServiços,OFFSET(Import.PLQ,$A30-1,M$15-1,1,1),IF($E30&lt;&gt;1,IF(ISNUMBER(INDEX(Import.PLE,Detalhamento!$E30,Detalhamento!M$15)),IF(INDEX(Import.PLE,Detalhamento!$E30,Detalhamento!M$15)&lt;=mediçao,OFFSET(Import.PLQ,$A30-1,M$15-1,1,1),0),0),PLE!$AA$28*OFFSET(Import.PLQ,$A30-1,M$15-1,1,1)),IF($E30&lt;&gt;1,IF(ISNUMBER(INDEX(Import.PLE,Detalhamento!$E30,Detalhamento!M$15)),IF(INDEX(Import.PLE,Detalhamento!$E30,Detalhamento!M$15)&lt;=mediçao,0,OFFSET(Import.PLQ,$A30-1,M$15-1,1,1)),OFFSET(Import.PLQ,$A30-1,M$15-1,1,1)),(1-PLE!$AA$28)*OFFSET(Import.PLQ,$A30-1,M$15-1,1,1))))</f>
        <v>0</v>
      </c>
      <c r="N30" s="183">
        <f ca="1">IF(N$13="",0,CHOOSE(Detalhamento.OpçãoServiços,OFFSET(Import.PLQ,$A30-1,N$15-1,1,1),IF($E30&lt;&gt;1,IF(ISNUMBER(INDEX(Import.PLE,Detalhamento!$E30,Detalhamento!N$15)),IF(INDEX(Import.PLE,Detalhamento!$E30,Detalhamento!N$15)&lt;=mediçao,OFFSET(Import.PLQ,$A30-1,N$15-1,1,1),0),0),PLE!$AA$28*OFFSET(Import.PLQ,$A30-1,N$15-1,1,1)),IF($E30&lt;&gt;1,IF(ISNUMBER(INDEX(Import.PLE,Detalhamento!$E30,Detalhamento!N$15)),IF(INDEX(Import.PLE,Detalhamento!$E30,Detalhamento!N$15)&lt;=mediçao,0,OFFSET(Import.PLQ,$A30-1,N$15-1,1,1)),OFFSET(Import.PLQ,$A30-1,N$15-1,1,1)),(1-PLE!$AA$28)*OFFSET(Import.PLQ,$A30-1,N$15-1,1,1))))</f>
        <v>0</v>
      </c>
      <c r="O30" s="183">
        <f ca="1">IF(O$13="",0,CHOOSE(Detalhamento.OpçãoServiços,OFFSET(Import.PLQ,$A30-1,O$15-1,1,1),IF($E30&lt;&gt;1,IF(ISNUMBER(INDEX(Import.PLE,Detalhamento!$E30,Detalhamento!O$15)),IF(INDEX(Import.PLE,Detalhamento!$E30,Detalhamento!O$15)&lt;=mediçao,OFFSET(Import.PLQ,$A30-1,O$15-1,1,1),0),0),PLE!$AA$28*OFFSET(Import.PLQ,$A30-1,O$15-1,1,1)),IF($E30&lt;&gt;1,IF(ISNUMBER(INDEX(Import.PLE,Detalhamento!$E30,Detalhamento!O$15)),IF(INDEX(Import.PLE,Detalhamento!$E30,Detalhamento!O$15)&lt;=mediçao,0,OFFSET(Import.PLQ,$A30-1,O$15-1,1,1)),OFFSET(Import.PLQ,$A30-1,O$15-1,1,1)),(1-PLE!$AA$28)*OFFSET(Import.PLQ,$A30-1,O$15-1,1,1))))</f>
        <v>0</v>
      </c>
      <c r="P30" s="183">
        <f ca="1">IF(P$13="",0,CHOOSE(Detalhamento.OpçãoServiços,OFFSET(Import.PLQ,$A30-1,P$15-1,1,1),IF($E30&lt;&gt;1,IF(ISNUMBER(INDEX(Import.PLE,Detalhamento!$E30,Detalhamento!P$15)),IF(INDEX(Import.PLE,Detalhamento!$E30,Detalhamento!P$15)&lt;=mediçao,OFFSET(Import.PLQ,$A30-1,P$15-1,1,1),0),0),PLE!$AA$28*OFFSET(Import.PLQ,$A30-1,P$15-1,1,1)),IF($E30&lt;&gt;1,IF(ISNUMBER(INDEX(Import.PLE,Detalhamento!$E30,Detalhamento!P$15)),IF(INDEX(Import.PLE,Detalhamento!$E30,Detalhamento!P$15)&lt;=mediçao,0,OFFSET(Import.PLQ,$A30-1,P$15-1,1,1)),OFFSET(Import.PLQ,$A30-1,P$15-1,1,1)),(1-PLE!$AA$28)*OFFSET(Import.PLQ,$A30-1,P$15-1,1,1))))</f>
        <v>0</v>
      </c>
      <c r="Q30" s="183">
        <f ca="1">IF(Q$13="",0,CHOOSE(Detalhamento.OpçãoServiços,OFFSET(Import.PLQ,$A30-1,Q$15-1,1,1),IF($E30&lt;&gt;1,IF(ISNUMBER(INDEX(Import.PLE,Detalhamento!$E30,Detalhamento!Q$15)),IF(INDEX(Import.PLE,Detalhamento!$E30,Detalhamento!Q$15)&lt;=mediçao,OFFSET(Import.PLQ,$A30-1,Q$15-1,1,1),0),0),PLE!$AA$28*OFFSET(Import.PLQ,$A30-1,Q$15-1,1,1)),IF($E30&lt;&gt;1,IF(ISNUMBER(INDEX(Import.PLE,Detalhamento!$E30,Detalhamento!Q$15)),IF(INDEX(Import.PLE,Detalhamento!$E30,Detalhamento!Q$15)&lt;=mediçao,0,OFFSET(Import.PLQ,$A30-1,Q$15-1,1,1)),OFFSET(Import.PLQ,$A30-1,Q$15-1,1,1)),(1-PLE!$AA$28)*OFFSET(Import.PLQ,$A30-1,Q$15-1,1,1))))</f>
        <v>0</v>
      </c>
      <c r="R30" s="183">
        <f ca="1">IF(R$13="",0,CHOOSE(Detalhamento.OpçãoServiços,OFFSET(Import.PLQ,$A30-1,R$15-1,1,1),IF($E30&lt;&gt;1,IF(ISNUMBER(INDEX(Import.PLE,Detalhamento!$E30,Detalhamento!R$15)),IF(INDEX(Import.PLE,Detalhamento!$E30,Detalhamento!R$15)&lt;=mediçao,OFFSET(Import.PLQ,$A30-1,R$15-1,1,1),0),0),PLE!$AA$28*OFFSET(Import.PLQ,$A30-1,R$15-1,1,1)),IF($E30&lt;&gt;1,IF(ISNUMBER(INDEX(Import.PLE,Detalhamento!$E30,Detalhamento!R$15)),IF(INDEX(Import.PLE,Detalhamento!$E30,Detalhamento!R$15)&lt;=mediçao,0,OFFSET(Import.PLQ,$A30-1,R$15-1,1,1)),OFFSET(Import.PLQ,$A30-1,R$15-1,1,1)),(1-PLE!$AA$28)*OFFSET(Import.PLQ,$A30-1,R$15-1,1,1))))</f>
        <v>0</v>
      </c>
      <c r="S30" s="183">
        <f ca="1">IF(S$13="",0,CHOOSE(Detalhamento.OpçãoServiços,OFFSET(Import.PLQ,$A30-1,S$15-1,1,1),IF($E30&lt;&gt;1,IF(ISNUMBER(INDEX(Import.PLE,Detalhamento!$E30,Detalhamento!S$15)),IF(INDEX(Import.PLE,Detalhamento!$E30,Detalhamento!S$15)&lt;=mediçao,OFFSET(Import.PLQ,$A30-1,S$15-1,1,1),0),0),PLE!$AA$28*OFFSET(Import.PLQ,$A30-1,S$15-1,1,1)),IF($E30&lt;&gt;1,IF(ISNUMBER(INDEX(Import.PLE,Detalhamento!$E30,Detalhamento!S$15)),IF(INDEX(Import.PLE,Detalhamento!$E30,Detalhamento!S$15)&lt;=mediçao,0,OFFSET(Import.PLQ,$A30-1,S$15-1,1,1)),OFFSET(Import.PLQ,$A30-1,S$15-1,1,1)),(1-PLE!$AA$28)*OFFSET(Import.PLQ,$A30-1,S$15-1,1,1))))</f>
        <v>0</v>
      </c>
      <c r="T30" s="183">
        <f ca="1">IF(T$13="",0,CHOOSE(Detalhamento.OpçãoServiços,OFFSET(Import.PLQ,$A30-1,T$15-1,1,1),IF($E30&lt;&gt;1,IF(ISNUMBER(INDEX(Import.PLE,Detalhamento!$E30,Detalhamento!T$15)),IF(INDEX(Import.PLE,Detalhamento!$E30,Detalhamento!T$15)&lt;=mediçao,OFFSET(Import.PLQ,$A30-1,T$15-1,1,1),0),0),PLE!$AA$28*OFFSET(Import.PLQ,$A30-1,T$15-1,1,1)),IF($E30&lt;&gt;1,IF(ISNUMBER(INDEX(Import.PLE,Detalhamento!$E30,Detalhamento!T$15)),IF(INDEX(Import.PLE,Detalhamento!$E30,Detalhamento!T$15)&lt;=mediçao,0,OFFSET(Import.PLQ,$A30-1,T$15-1,1,1)),OFFSET(Import.PLQ,$A30-1,T$15-1,1,1)),(1-PLE!$AA$28)*OFFSET(Import.PLQ,$A30-1,T$15-1,1,1))))</f>
        <v>0</v>
      </c>
      <c r="U30" s="183">
        <f ca="1">IF(U$13="",0,CHOOSE(Detalhamento.OpçãoServiços,OFFSET(Import.PLQ,$A30-1,U$15-1,1,1),IF($E30&lt;&gt;1,IF(ISNUMBER(INDEX(Import.PLE,Detalhamento!$E30,Detalhamento!U$15)),IF(INDEX(Import.PLE,Detalhamento!$E30,Detalhamento!U$15)&lt;=mediçao,OFFSET(Import.PLQ,$A30-1,U$15-1,1,1),0),0),PLE!$AA$28*OFFSET(Import.PLQ,$A30-1,U$15-1,1,1)),IF($E30&lt;&gt;1,IF(ISNUMBER(INDEX(Import.PLE,Detalhamento!$E30,Detalhamento!U$15)),IF(INDEX(Import.PLE,Detalhamento!$E30,Detalhamento!U$15)&lt;=mediçao,0,OFFSET(Import.PLQ,$A30-1,U$15-1,1,1)),OFFSET(Import.PLQ,$A30-1,U$15-1,1,1)),(1-PLE!$AA$28)*OFFSET(Import.PLQ,$A30-1,U$15-1,1,1))))</f>
        <v>0</v>
      </c>
      <c r="V30" s="183">
        <f ca="1">IF(V$13="",0,CHOOSE(Detalhamento.OpçãoServiços,OFFSET(Import.PLQ,$A30-1,V$15-1,1,1),IF($E30&lt;&gt;1,IF(ISNUMBER(INDEX(Import.PLE,Detalhamento!$E30,Detalhamento!V$15)),IF(INDEX(Import.PLE,Detalhamento!$E30,Detalhamento!V$15)&lt;=mediçao,OFFSET(Import.PLQ,$A30-1,V$15-1,1,1),0),0),PLE!$AA$28*OFFSET(Import.PLQ,$A30-1,V$15-1,1,1)),IF($E30&lt;&gt;1,IF(ISNUMBER(INDEX(Import.PLE,Detalhamento!$E30,Detalhamento!V$15)),IF(INDEX(Import.PLE,Detalhamento!$E30,Detalhamento!V$15)&lt;=mediçao,0,OFFSET(Import.PLQ,$A30-1,V$15-1,1,1)),OFFSET(Import.PLQ,$A30-1,V$15-1,1,1)),(1-PLE!$AA$28)*OFFSET(Import.PLQ,$A30-1,V$15-1,1,1))))</f>
        <v>0</v>
      </c>
      <c r="W30" s="183">
        <f ca="1">IF(W$13="",0,CHOOSE(Detalhamento.OpçãoServiços,OFFSET(Import.PLQ,$A30-1,W$15-1,1,1),IF($E30&lt;&gt;1,IF(ISNUMBER(INDEX(Import.PLE,Detalhamento!$E30,Detalhamento!W$15)),IF(INDEX(Import.PLE,Detalhamento!$E30,Detalhamento!W$15)&lt;=mediçao,OFFSET(Import.PLQ,$A30-1,W$15-1,1,1),0),0),PLE!$AA$28*OFFSET(Import.PLQ,$A30-1,W$15-1,1,1)),IF($E30&lt;&gt;1,IF(ISNUMBER(INDEX(Import.PLE,Detalhamento!$E30,Detalhamento!W$15)),IF(INDEX(Import.PLE,Detalhamento!$E30,Detalhamento!W$15)&lt;=mediçao,0,OFFSET(Import.PLQ,$A30-1,W$15-1,1,1)),OFFSET(Import.PLQ,$A30-1,W$15-1,1,1)),(1-PLE!$AA$28)*OFFSET(Import.PLQ,$A30-1,W$15-1,1,1))))</f>
        <v>0</v>
      </c>
      <c r="X30" s="183">
        <f ca="1">IF(X$13="",0,CHOOSE(Detalhamento.OpçãoServiços,OFFSET(Import.PLQ,$A30-1,X$15-1,1,1),IF($E30&lt;&gt;1,IF(ISNUMBER(INDEX(Import.PLE,Detalhamento!$E30,Detalhamento!X$15)),IF(INDEX(Import.PLE,Detalhamento!$E30,Detalhamento!X$15)&lt;=mediçao,OFFSET(Import.PLQ,$A30-1,X$15-1,1,1),0),0),PLE!$AA$28*OFFSET(Import.PLQ,$A30-1,X$15-1,1,1)),IF($E30&lt;&gt;1,IF(ISNUMBER(INDEX(Import.PLE,Detalhamento!$E30,Detalhamento!X$15)),IF(INDEX(Import.PLE,Detalhamento!$E30,Detalhamento!X$15)&lt;=mediçao,0,OFFSET(Import.PLQ,$A30-1,X$15-1,1,1)),OFFSET(Import.PLQ,$A30-1,X$15-1,1,1)),(1-PLE!$AA$28)*OFFSET(Import.PLQ,$A30-1,X$15-1,1,1))))</f>
        <v>0</v>
      </c>
      <c r="Y30" s="183">
        <f ca="1">IF(Y$13="",0,CHOOSE(Detalhamento.OpçãoServiços,OFFSET(Import.PLQ,$A30-1,Y$15-1,1,1),IF($E30&lt;&gt;1,IF(ISNUMBER(INDEX(Import.PLE,Detalhamento!$E30,Detalhamento!Y$15)),IF(INDEX(Import.PLE,Detalhamento!$E30,Detalhamento!Y$15)&lt;=mediçao,OFFSET(Import.PLQ,$A30-1,Y$15-1,1,1),0),0),PLE!$AA$28*OFFSET(Import.PLQ,$A30-1,Y$15-1,1,1)),IF($E30&lt;&gt;1,IF(ISNUMBER(INDEX(Import.PLE,Detalhamento!$E30,Detalhamento!Y$15)),IF(INDEX(Import.PLE,Detalhamento!$E30,Detalhamento!Y$15)&lt;=mediçao,0,OFFSET(Import.PLQ,$A30-1,Y$15-1,1,1)),OFFSET(Import.PLQ,$A30-1,Y$15-1,1,1)),(1-PLE!$AA$28)*OFFSET(Import.PLQ,$A30-1,Y$15-1,1,1))))</f>
        <v>0</v>
      </c>
      <c r="Z30" s="183">
        <f ca="1">IF(Z$13="",0,CHOOSE(Detalhamento.OpçãoServiços,OFFSET(Import.PLQ,$A30-1,Z$15-1,1,1),IF($E30&lt;&gt;1,IF(ISNUMBER(INDEX(Import.PLE,Detalhamento!$E30,Detalhamento!Z$15)),IF(INDEX(Import.PLE,Detalhamento!$E30,Detalhamento!Z$15)&lt;=mediçao,OFFSET(Import.PLQ,$A30-1,Z$15-1,1,1),0),0),PLE!$AA$28*OFFSET(Import.PLQ,$A30-1,Z$15-1,1,1)),IF($E30&lt;&gt;1,IF(ISNUMBER(INDEX(Import.PLE,Detalhamento!$E30,Detalhamento!Z$15)),IF(INDEX(Import.PLE,Detalhamento!$E30,Detalhamento!Z$15)&lt;=mediçao,0,OFFSET(Import.PLQ,$A30-1,Z$15-1,1,1)),OFFSET(Import.PLQ,$A30-1,Z$15-1,1,1)),(1-PLE!$AA$28)*OFFSET(Import.PLQ,$A30-1,Z$15-1,1,1))))</f>
        <v>0</v>
      </c>
      <c r="AA30" s="183">
        <f ca="1">IF(AA$13="",0,CHOOSE(Detalhamento.OpçãoServiços,OFFSET(Import.PLQ,$A30-1,AA$15-1,1,1),IF($E30&lt;&gt;1,IF(ISNUMBER(INDEX(Import.PLE,Detalhamento!$E30,Detalhamento!AA$15)),IF(INDEX(Import.PLE,Detalhamento!$E30,Detalhamento!AA$15)&lt;=mediçao,OFFSET(Import.PLQ,$A30-1,AA$15-1,1,1),0),0),PLE!$AA$28*OFFSET(Import.PLQ,$A30-1,AA$15-1,1,1)),IF($E30&lt;&gt;1,IF(ISNUMBER(INDEX(Import.PLE,Detalhamento!$E30,Detalhamento!AA$15)),IF(INDEX(Import.PLE,Detalhamento!$E30,Detalhamento!AA$15)&lt;=mediçao,0,OFFSET(Import.PLQ,$A30-1,AA$15-1,1,1)),OFFSET(Import.PLQ,$A30-1,AA$15-1,1,1)),(1-PLE!$AA$28)*OFFSET(Import.PLQ,$A30-1,AA$15-1,1,1))))</f>
        <v>0</v>
      </c>
      <c r="AB30" s="183">
        <f ca="1">IF(AB$13="",0,CHOOSE(Detalhamento.OpçãoServiços,OFFSET(Import.PLQ,$A30-1,AB$15-1,1,1),IF($E30&lt;&gt;1,IF(ISNUMBER(INDEX(Import.PLE,Detalhamento!$E30,Detalhamento!AB$15)),IF(INDEX(Import.PLE,Detalhamento!$E30,Detalhamento!AB$15)&lt;=mediçao,OFFSET(Import.PLQ,$A30-1,AB$15-1,1,1),0),0),PLE!$AA$28*OFFSET(Import.PLQ,$A30-1,AB$15-1,1,1)),IF($E30&lt;&gt;1,IF(ISNUMBER(INDEX(Import.PLE,Detalhamento!$E30,Detalhamento!AB$15)),IF(INDEX(Import.PLE,Detalhamento!$E30,Detalhamento!AB$15)&lt;=mediçao,0,OFFSET(Import.PLQ,$A30-1,AB$15-1,1,1)),OFFSET(Import.PLQ,$A30-1,AB$15-1,1,1)),(1-PLE!$AA$28)*OFFSET(Import.PLQ,$A30-1,AB$15-1,1,1))))</f>
        <v>0</v>
      </c>
      <c r="AC30" s="183">
        <f ca="1">IF(AC$13="",0,CHOOSE(Detalhamento.OpçãoServiços,OFFSET(Import.PLQ,$A30-1,AC$15-1,1,1),IF($E30&lt;&gt;1,IF(ISNUMBER(INDEX(Import.PLE,Detalhamento!$E30,Detalhamento!AC$15)),IF(INDEX(Import.PLE,Detalhamento!$E30,Detalhamento!AC$15)&lt;=mediçao,OFFSET(Import.PLQ,$A30-1,AC$15-1,1,1),0),0),PLE!$AA$28*OFFSET(Import.PLQ,$A30-1,AC$15-1,1,1)),IF($E30&lt;&gt;1,IF(ISNUMBER(INDEX(Import.PLE,Detalhamento!$E30,Detalhamento!AC$15)),IF(INDEX(Import.PLE,Detalhamento!$E30,Detalhamento!AC$15)&lt;=mediçao,0,OFFSET(Import.PLQ,$A30-1,AC$15-1,1,1)),OFFSET(Import.PLQ,$A30-1,AC$15-1,1,1)),(1-PLE!$AA$28)*OFFSET(Import.PLQ,$A30-1,AC$15-1,1,1))))</f>
        <v>0</v>
      </c>
      <c r="AD30" s="183">
        <f ca="1">IF(AD$13="",0,CHOOSE(Detalhamento.OpçãoServiços,OFFSET(Import.PLQ,$A30-1,AD$15-1,1,1),IF($E30&lt;&gt;1,IF(ISNUMBER(INDEX(Import.PLE,Detalhamento!$E30,Detalhamento!AD$15)),IF(INDEX(Import.PLE,Detalhamento!$E30,Detalhamento!AD$15)&lt;=mediçao,OFFSET(Import.PLQ,$A30-1,AD$15-1,1,1),0),0),PLE!$AA$28*OFFSET(Import.PLQ,$A30-1,AD$15-1,1,1)),IF($E30&lt;&gt;1,IF(ISNUMBER(INDEX(Import.PLE,Detalhamento!$E30,Detalhamento!AD$15)),IF(INDEX(Import.PLE,Detalhamento!$E30,Detalhamento!AD$15)&lt;=mediçao,0,OFFSET(Import.PLQ,$A30-1,AD$15-1,1,1)),OFFSET(Import.PLQ,$A30-1,AD$15-1,1,1)),(1-PLE!$AA$28)*OFFSET(Import.PLQ,$A30-1,AD$15-1,1,1))))</f>
        <v>0</v>
      </c>
      <c r="AE30" s="183">
        <f ca="1">IF(AE$13="",0,CHOOSE(Detalhamento.OpçãoServiços,OFFSET(Import.PLQ,$A30-1,AE$15-1,1,1),IF($E30&lt;&gt;1,IF(ISNUMBER(INDEX(Import.PLE,Detalhamento!$E30,Detalhamento!AE$15)),IF(INDEX(Import.PLE,Detalhamento!$E30,Detalhamento!AE$15)&lt;=mediçao,OFFSET(Import.PLQ,$A30-1,AE$15-1,1,1),0),0),PLE!$AA$28*OFFSET(Import.PLQ,$A30-1,AE$15-1,1,1)),IF($E30&lt;&gt;1,IF(ISNUMBER(INDEX(Import.PLE,Detalhamento!$E30,Detalhamento!AE$15)),IF(INDEX(Import.PLE,Detalhamento!$E30,Detalhamento!AE$15)&lt;=mediçao,0,OFFSET(Import.PLQ,$A30-1,AE$15-1,1,1)),OFFSET(Import.PLQ,$A30-1,AE$15-1,1,1)),(1-PLE!$AA$28)*OFFSET(Import.PLQ,$A30-1,AE$15-1,1,1))))</f>
        <v>0</v>
      </c>
      <c r="AF30" s="183">
        <f ca="1">IF(AF$13="",0,CHOOSE(Detalhamento.OpçãoServiços,OFFSET(Import.PLQ,$A30-1,AF$15-1,1,1),IF($E30&lt;&gt;1,IF(ISNUMBER(INDEX(Import.PLE,Detalhamento!$E30,Detalhamento!AF$15)),IF(INDEX(Import.PLE,Detalhamento!$E30,Detalhamento!AF$15)&lt;=mediçao,OFFSET(Import.PLQ,$A30-1,AF$15-1,1,1),0),0),PLE!$AA$28*OFFSET(Import.PLQ,$A30-1,AF$15-1,1,1)),IF($E30&lt;&gt;1,IF(ISNUMBER(INDEX(Import.PLE,Detalhamento!$E30,Detalhamento!AF$15)),IF(INDEX(Import.PLE,Detalhamento!$E30,Detalhamento!AF$15)&lt;=mediçao,0,OFFSET(Import.PLQ,$A30-1,AF$15-1,1,1)),OFFSET(Import.PLQ,$A30-1,AF$15-1,1,1)),(1-PLE!$AA$28)*OFFSET(Import.PLQ,$A30-1,AF$15-1,1,1))))</f>
        <v>0</v>
      </c>
      <c r="AG30" s="183">
        <f ca="1">IF(AG$13="",0,CHOOSE(Detalhamento.OpçãoServiços,OFFSET(Import.PLQ,$A30-1,AG$15-1,1,1),IF($E30&lt;&gt;1,IF(ISNUMBER(INDEX(Import.PLE,Detalhamento!$E30,Detalhamento!AG$15)),IF(INDEX(Import.PLE,Detalhamento!$E30,Detalhamento!AG$15)&lt;=mediçao,OFFSET(Import.PLQ,$A30-1,AG$15-1,1,1),0),0),PLE!$AA$28*OFFSET(Import.PLQ,$A30-1,AG$15-1,1,1)),IF($E30&lt;&gt;1,IF(ISNUMBER(INDEX(Import.PLE,Detalhamento!$E30,Detalhamento!AG$15)),IF(INDEX(Import.PLE,Detalhamento!$E30,Detalhamento!AG$15)&lt;=mediçao,0,OFFSET(Import.PLQ,$A30-1,AG$15-1,1,1)),OFFSET(Import.PLQ,$A30-1,AG$15-1,1,1)),(1-PLE!$AA$28)*OFFSET(Import.PLQ,$A30-1,AG$15-1,1,1))))</f>
        <v>0</v>
      </c>
      <c r="AH30" s="183">
        <f ca="1">IF(AH$13="",0,CHOOSE(Detalhamento.OpçãoServiços,OFFSET(Import.PLQ,$A30-1,AH$15-1,1,1),IF($E30&lt;&gt;1,IF(ISNUMBER(INDEX(Import.PLE,Detalhamento!$E30,Detalhamento!AH$15)),IF(INDEX(Import.PLE,Detalhamento!$E30,Detalhamento!AH$15)&lt;=mediçao,OFFSET(Import.PLQ,$A30-1,AH$15-1,1,1),0),0),PLE!$AA$28*OFFSET(Import.PLQ,$A30-1,AH$15-1,1,1)),IF($E30&lt;&gt;1,IF(ISNUMBER(INDEX(Import.PLE,Detalhamento!$E30,Detalhamento!AH$15)),IF(INDEX(Import.PLE,Detalhamento!$E30,Detalhamento!AH$15)&lt;=mediçao,0,OFFSET(Import.PLQ,$A30-1,AH$15-1,1,1)),OFFSET(Import.PLQ,$A30-1,AH$15-1,1,1)),(1-PLE!$AA$28)*OFFSET(Import.PLQ,$A30-1,AH$15-1,1,1))))</f>
        <v>0</v>
      </c>
      <c r="AI30" s="183">
        <f ca="1">IF(AI$13="",0,CHOOSE(Detalhamento.OpçãoServiços,OFFSET(Import.PLQ,$A30-1,AI$15-1,1,1),IF($E30&lt;&gt;1,IF(ISNUMBER(INDEX(Import.PLE,Detalhamento!$E30,Detalhamento!AI$15)),IF(INDEX(Import.PLE,Detalhamento!$E30,Detalhamento!AI$15)&lt;=mediçao,OFFSET(Import.PLQ,$A30-1,AI$15-1,1,1),0),0),PLE!$AA$28*OFFSET(Import.PLQ,$A30-1,AI$15-1,1,1)),IF($E30&lt;&gt;1,IF(ISNUMBER(INDEX(Import.PLE,Detalhamento!$E30,Detalhamento!AI$15)),IF(INDEX(Import.PLE,Detalhamento!$E30,Detalhamento!AI$15)&lt;=mediçao,0,OFFSET(Import.PLQ,$A30-1,AI$15-1,1,1)),OFFSET(Import.PLQ,$A30-1,AI$15-1,1,1)),(1-PLE!$AA$28)*OFFSET(Import.PLQ,$A30-1,AI$15-1,1,1))))</f>
        <v>0</v>
      </c>
      <c r="AJ30" s="183">
        <f ca="1">IF(AJ$13="",0,CHOOSE(Detalhamento.OpçãoServiços,OFFSET(Import.PLQ,$A30-1,AJ$15-1,1,1),IF($E30&lt;&gt;1,IF(ISNUMBER(INDEX(Import.PLE,Detalhamento!$E30,Detalhamento!AJ$15)),IF(INDEX(Import.PLE,Detalhamento!$E30,Detalhamento!AJ$15)&lt;=mediçao,OFFSET(Import.PLQ,$A30-1,AJ$15-1,1,1),0),0),PLE!$AA$28*OFFSET(Import.PLQ,$A30-1,AJ$15-1,1,1)),IF($E30&lt;&gt;1,IF(ISNUMBER(INDEX(Import.PLE,Detalhamento!$E30,Detalhamento!AJ$15)),IF(INDEX(Import.PLE,Detalhamento!$E30,Detalhamento!AJ$15)&lt;=mediçao,0,OFFSET(Import.PLQ,$A30-1,AJ$15-1,1,1)),OFFSET(Import.PLQ,$A30-1,AJ$15-1,1,1)),(1-PLE!$AA$28)*OFFSET(Import.PLQ,$A30-1,AJ$15-1,1,1))))</f>
        <v>0</v>
      </c>
      <c r="AK30" s="183">
        <f ca="1">IF(AK$13="",0,CHOOSE(Detalhamento.OpçãoServiços,OFFSET(Import.PLQ,$A30-1,AK$15-1,1,1),IF($E30&lt;&gt;1,IF(ISNUMBER(INDEX(Import.PLE,Detalhamento!$E30,Detalhamento!AK$15)),IF(INDEX(Import.PLE,Detalhamento!$E30,Detalhamento!AK$15)&lt;=mediçao,OFFSET(Import.PLQ,$A30-1,AK$15-1,1,1),0),0),PLE!$AA$28*OFFSET(Import.PLQ,$A30-1,AK$15-1,1,1)),IF($E30&lt;&gt;1,IF(ISNUMBER(INDEX(Import.PLE,Detalhamento!$E30,Detalhamento!AK$15)),IF(INDEX(Import.PLE,Detalhamento!$E30,Detalhamento!AK$15)&lt;=mediçao,0,OFFSET(Import.PLQ,$A30-1,AK$15-1,1,1)),OFFSET(Import.PLQ,$A30-1,AK$15-1,1,1)),(1-PLE!$AA$28)*OFFSET(Import.PLQ,$A30-1,AK$15-1,1,1))))</f>
        <v>0</v>
      </c>
      <c r="AL30" s="183">
        <f ca="1">IF(AL$13="",0,CHOOSE(Detalhamento.OpçãoServiços,OFFSET(Import.PLQ,$A30-1,AL$15-1,1,1),IF($E30&lt;&gt;1,IF(ISNUMBER(INDEX(Import.PLE,Detalhamento!$E30,Detalhamento!AL$15)),IF(INDEX(Import.PLE,Detalhamento!$E30,Detalhamento!AL$15)&lt;=mediçao,OFFSET(Import.PLQ,$A30-1,AL$15-1,1,1),0),0),PLE!$AA$28*OFFSET(Import.PLQ,$A30-1,AL$15-1,1,1)),IF($E30&lt;&gt;1,IF(ISNUMBER(INDEX(Import.PLE,Detalhamento!$E30,Detalhamento!AL$15)),IF(INDEX(Import.PLE,Detalhamento!$E30,Detalhamento!AL$15)&lt;=mediçao,0,OFFSET(Import.PLQ,$A30-1,AL$15-1,1,1)),OFFSET(Import.PLQ,$A30-1,AL$15-1,1,1)),(1-PLE!$AA$28)*OFFSET(Import.PLQ,$A30-1,AL$15-1,1,1))))</f>
        <v>0</v>
      </c>
      <c r="AM30" s="183">
        <f ca="1">IF(AM$13="",0,CHOOSE(Detalhamento.OpçãoServiços,OFFSET(Import.PLQ,$A30-1,AM$15-1,1,1),IF($E30&lt;&gt;1,IF(ISNUMBER(INDEX(Import.PLE,Detalhamento!$E30,Detalhamento!AM$15)),IF(INDEX(Import.PLE,Detalhamento!$E30,Detalhamento!AM$15)&lt;=mediçao,OFFSET(Import.PLQ,$A30-1,AM$15-1,1,1),0),0),PLE!$AA$28*OFFSET(Import.PLQ,$A30-1,AM$15-1,1,1)),IF($E30&lt;&gt;1,IF(ISNUMBER(INDEX(Import.PLE,Detalhamento!$E30,Detalhamento!AM$15)),IF(INDEX(Import.PLE,Detalhamento!$E30,Detalhamento!AM$15)&lt;=mediçao,0,OFFSET(Import.PLQ,$A30-1,AM$15-1,1,1)),OFFSET(Import.PLQ,$A30-1,AM$15-1,1,1)),(1-PLE!$AA$28)*OFFSET(Import.PLQ,$A30-1,AM$15-1,1,1))))</f>
        <v>0</v>
      </c>
      <c r="AN30" s="183">
        <f ca="1">IF(AN$13="",0,CHOOSE(Detalhamento.OpçãoServiços,OFFSET(Import.PLQ,$A30-1,AN$15-1,1,1),IF($E30&lt;&gt;1,IF(ISNUMBER(INDEX(Import.PLE,Detalhamento!$E30,Detalhamento!AN$15)),IF(INDEX(Import.PLE,Detalhamento!$E30,Detalhamento!AN$15)&lt;=mediçao,OFFSET(Import.PLQ,$A30-1,AN$15-1,1,1),0),0),PLE!$AA$28*OFFSET(Import.PLQ,$A30-1,AN$15-1,1,1)),IF($E30&lt;&gt;1,IF(ISNUMBER(INDEX(Import.PLE,Detalhamento!$E30,Detalhamento!AN$15)),IF(INDEX(Import.PLE,Detalhamento!$E30,Detalhamento!AN$15)&lt;=mediçao,0,OFFSET(Import.PLQ,$A30-1,AN$15-1,1,1)),OFFSET(Import.PLQ,$A30-1,AN$15-1,1,1)),(1-PLE!$AA$28)*OFFSET(Import.PLQ,$A30-1,AN$15-1,1,1))))</f>
        <v>0</v>
      </c>
      <c r="AO30" s="183">
        <f ca="1">IF(AO$13="",0,CHOOSE(Detalhamento.OpçãoServiços,OFFSET(Import.PLQ,$A30-1,AO$15-1,1,1),IF($E30&lt;&gt;1,IF(ISNUMBER(INDEX(Import.PLE,Detalhamento!$E30,Detalhamento!AO$15)),IF(INDEX(Import.PLE,Detalhamento!$E30,Detalhamento!AO$15)&lt;=mediçao,OFFSET(Import.PLQ,$A30-1,AO$15-1,1,1),0),0),PLE!$AA$28*OFFSET(Import.PLQ,$A30-1,AO$15-1,1,1)),IF($E30&lt;&gt;1,IF(ISNUMBER(INDEX(Import.PLE,Detalhamento!$E30,Detalhamento!AO$15)),IF(INDEX(Import.PLE,Detalhamento!$E30,Detalhamento!AO$15)&lt;=mediçao,0,OFFSET(Import.PLQ,$A30-1,AO$15-1,1,1)),OFFSET(Import.PLQ,$A30-1,AO$15-1,1,1)),(1-PLE!$AA$28)*OFFSET(Import.PLQ,$A30-1,AO$15-1,1,1))))</f>
        <v>0</v>
      </c>
      <c r="AP30" s="183">
        <f ca="1">IF(AP$13="",0,CHOOSE(Detalhamento.OpçãoServiços,OFFSET(Import.PLQ,$A30-1,AP$15-1,1,1),IF($E30&lt;&gt;1,IF(ISNUMBER(INDEX(Import.PLE,Detalhamento!$E30,Detalhamento!AP$15)),IF(INDEX(Import.PLE,Detalhamento!$E30,Detalhamento!AP$15)&lt;=mediçao,OFFSET(Import.PLQ,$A30-1,AP$15-1,1,1),0),0),PLE!$AA$28*OFFSET(Import.PLQ,$A30-1,AP$15-1,1,1)),IF($E30&lt;&gt;1,IF(ISNUMBER(INDEX(Import.PLE,Detalhamento!$E30,Detalhamento!AP$15)),IF(INDEX(Import.PLE,Detalhamento!$E30,Detalhamento!AP$15)&lt;=mediçao,0,OFFSET(Import.PLQ,$A30-1,AP$15-1,1,1)),OFFSET(Import.PLQ,$A30-1,AP$15-1,1,1)),(1-PLE!$AA$28)*OFFSET(Import.PLQ,$A30-1,AP$15-1,1,1))))</f>
        <v>0</v>
      </c>
      <c r="AQ30" s="183">
        <f ca="1">IF(AQ$13="",0,CHOOSE(Detalhamento.OpçãoServiços,OFFSET(Import.PLQ,$A30-1,AQ$15-1,1,1),IF($E30&lt;&gt;1,IF(ISNUMBER(INDEX(Import.PLE,Detalhamento!$E30,Detalhamento!AQ$15)),IF(INDEX(Import.PLE,Detalhamento!$E30,Detalhamento!AQ$15)&lt;=mediçao,OFFSET(Import.PLQ,$A30-1,AQ$15-1,1,1),0),0),PLE!$AA$28*OFFSET(Import.PLQ,$A30-1,AQ$15-1,1,1)),IF($E30&lt;&gt;1,IF(ISNUMBER(INDEX(Import.PLE,Detalhamento!$E30,Detalhamento!AQ$15)),IF(INDEX(Import.PLE,Detalhamento!$E30,Detalhamento!AQ$15)&lt;=mediçao,0,OFFSET(Import.PLQ,$A30-1,AQ$15-1,1,1)),OFFSET(Import.PLQ,$A30-1,AQ$15-1,1,1)),(1-PLE!$AA$28)*OFFSET(Import.PLQ,$A30-1,AQ$15-1,1,1))))</f>
        <v>0</v>
      </c>
      <c r="AR30" s="183">
        <f ca="1">IF(AR$13="",0,CHOOSE(Detalhamento.OpçãoServiços,OFFSET(Import.PLQ,$A30-1,AR$15-1,1,1),IF($E30&lt;&gt;1,IF(ISNUMBER(INDEX(Import.PLE,Detalhamento!$E30,Detalhamento!AR$15)),IF(INDEX(Import.PLE,Detalhamento!$E30,Detalhamento!AR$15)&lt;=mediçao,OFFSET(Import.PLQ,$A30-1,AR$15-1,1,1),0),0),PLE!$AA$28*OFFSET(Import.PLQ,$A30-1,AR$15-1,1,1)),IF($E30&lt;&gt;1,IF(ISNUMBER(INDEX(Import.PLE,Detalhamento!$E30,Detalhamento!AR$15)),IF(INDEX(Import.PLE,Detalhamento!$E30,Detalhamento!AR$15)&lt;=mediçao,0,OFFSET(Import.PLQ,$A30-1,AR$15-1,1,1)),OFFSET(Import.PLQ,$A30-1,AR$15-1,1,1)),(1-PLE!$AA$28)*OFFSET(Import.PLQ,$A30-1,AR$15-1,1,1))))</f>
        <v>0</v>
      </c>
      <c r="AS30" s="183">
        <f ca="1">IF(AS$13="",0,CHOOSE(Detalhamento.OpçãoServiços,OFFSET(Import.PLQ,$A30-1,AS$15-1,1,1),IF($E30&lt;&gt;1,IF(ISNUMBER(INDEX(Import.PLE,Detalhamento!$E30,Detalhamento!AS$15)),IF(INDEX(Import.PLE,Detalhamento!$E30,Detalhamento!AS$15)&lt;=mediçao,OFFSET(Import.PLQ,$A30-1,AS$15-1,1,1),0),0),PLE!$AA$28*OFFSET(Import.PLQ,$A30-1,AS$15-1,1,1)),IF($E30&lt;&gt;1,IF(ISNUMBER(INDEX(Import.PLE,Detalhamento!$E30,Detalhamento!AS$15)),IF(INDEX(Import.PLE,Detalhamento!$E30,Detalhamento!AS$15)&lt;=mediçao,0,OFFSET(Import.PLQ,$A30-1,AS$15-1,1,1)),OFFSET(Import.PLQ,$A30-1,AS$15-1,1,1)),(1-PLE!$AA$28)*OFFSET(Import.PLQ,$A30-1,AS$15-1,1,1))))</f>
        <v>0</v>
      </c>
      <c r="AT30" s="183">
        <f ca="1">IF(AT$13="",0,CHOOSE(Detalhamento.OpçãoServiços,OFFSET(Import.PLQ,$A30-1,AT$15-1,1,1),IF($E30&lt;&gt;1,IF(ISNUMBER(INDEX(Import.PLE,Detalhamento!$E30,Detalhamento!AT$15)),IF(INDEX(Import.PLE,Detalhamento!$E30,Detalhamento!AT$15)&lt;=mediçao,OFFSET(Import.PLQ,$A30-1,AT$15-1,1,1),0),0),PLE!$AA$28*OFFSET(Import.PLQ,$A30-1,AT$15-1,1,1)),IF($E30&lt;&gt;1,IF(ISNUMBER(INDEX(Import.PLE,Detalhamento!$E30,Detalhamento!AT$15)),IF(INDEX(Import.PLE,Detalhamento!$E30,Detalhamento!AT$15)&lt;=mediçao,0,OFFSET(Import.PLQ,$A30-1,AT$15-1,1,1)),OFFSET(Import.PLQ,$A30-1,AT$15-1,1,1)),(1-PLE!$AA$28)*OFFSET(Import.PLQ,$A30-1,AT$15-1,1,1))))</f>
        <v>0</v>
      </c>
      <c r="AU30" s="183">
        <f ca="1">IF(AU$13="",0,CHOOSE(Detalhamento.OpçãoServiços,OFFSET(Import.PLQ,$A30-1,AU$15-1,1,1),IF($E30&lt;&gt;1,IF(ISNUMBER(INDEX(Import.PLE,Detalhamento!$E30,Detalhamento!AU$15)),IF(INDEX(Import.PLE,Detalhamento!$E30,Detalhamento!AU$15)&lt;=mediçao,OFFSET(Import.PLQ,$A30-1,AU$15-1,1,1),0),0),PLE!$AA$28*OFFSET(Import.PLQ,$A30-1,AU$15-1,1,1)),IF($E30&lt;&gt;1,IF(ISNUMBER(INDEX(Import.PLE,Detalhamento!$E30,Detalhamento!AU$15)),IF(INDEX(Import.PLE,Detalhamento!$E30,Detalhamento!AU$15)&lt;=mediçao,0,OFFSET(Import.PLQ,$A30-1,AU$15-1,1,1)),OFFSET(Import.PLQ,$A30-1,AU$15-1,1,1)),(1-PLE!$AA$28)*OFFSET(Import.PLQ,$A30-1,AU$15-1,1,1))))</f>
        <v>0</v>
      </c>
      <c r="AV30" s="183">
        <f ca="1">IF(AV$13="",0,CHOOSE(Detalhamento.OpçãoServiços,OFFSET(Import.PLQ,$A30-1,AV$15-1,1,1),IF($E30&lt;&gt;1,IF(ISNUMBER(INDEX(Import.PLE,Detalhamento!$E30,Detalhamento!AV$15)),IF(INDEX(Import.PLE,Detalhamento!$E30,Detalhamento!AV$15)&lt;=mediçao,OFFSET(Import.PLQ,$A30-1,AV$15-1,1,1),0),0),PLE!$AA$28*OFFSET(Import.PLQ,$A30-1,AV$15-1,1,1)),IF($E30&lt;&gt;1,IF(ISNUMBER(INDEX(Import.PLE,Detalhamento!$E30,Detalhamento!AV$15)),IF(INDEX(Import.PLE,Detalhamento!$E30,Detalhamento!AV$15)&lt;=mediçao,0,OFFSET(Import.PLQ,$A30-1,AV$15-1,1,1)),OFFSET(Import.PLQ,$A30-1,AV$15-1,1,1)),(1-PLE!$AA$28)*OFFSET(Import.PLQ,$A30-1,AV$15-1,1,1))))</f>
        <v>0</v>
      </c>
      <c r="AW30" s="183">
        <f ca="1">IF(AW$13="",0,CHOOSE(Detalhamento.OpçãoServiços,OFFSET(Import.PLQ,$A30-1,AW$15-1,1,1),IF($E30&lt;&gt;1,IF(ISNUMBER(INDEX(Import.PLE,Detalhamento!$E30,Detalhamento!AW$15)),IF(INDEX(Import.PLE,Detalhamento!$E30,Detalhamento!AW$15)&lt;=mediçao,OFFSET(Import.PLQ,$A30-1,AW$15-1,1,1),0),0),PLE!$AA$28*OFFSET(Import.PLQ,$A30-1,AW$15-1,1,1)),IF($E30&lt;&gt;1,IF(ISNUMBER(INDEX(Import.PLE,Detalhamento!$E30,Detalhamento!AW$15)),IF(INDEX(Import.PLE,Detalhamento!$E30,Detalhamento!AW$15)&lt;=mediçao,0,OFFSET(Import.PLQ,$A30-1,AW$15-1,1,1)),OFFSET(Import.PLQ,$A30-1,AW$15-1,1,1)),(1-PLE!$AA$28)*OFFSET(Import.PLQ,$A30-1,AW$15-1,1,1))))</f>
        <v>0</v>
      </c>
      <c r="AX30" s="183">
        <f ca="1">IF(AX$13="",0,CHOOSE(Detalhamento.OpçãoServiços,OFFSET(Import.PLQ,$A30-1,AX$15-1,1,1),IF($E30&lt;&gt;1,IF(ISNUMBER(INDEX(Import.PLE,Detalhamento!$E30,Detalhamento!AX$15)),IF(INDEX(Import.PLE,Detalhamento!$E30,Detalhamento!AX$15)&lt;=mediçao,OFFSET(Import.PLQ,$A30-1,AX$15-1,1,1),0),0),PLE!$AA$28*OFFSET(Import.PLQ,$A30-1,AX$15-1,1,1)),IF($E30&lt;&gt;1,IF(ISNUMBER(INDEX(Import.PLE,Detalhamento!$E30,Detalhamento!AX$15)),IF(INDEX(Import.PLE,Detalhamento!$E30,Detalhamento!AX$15)&lt;=mediçao,0,OFFSET(Import.PLQ,$A30-1,AX$15-1,1,1)),OFFSET(Import.PLQ,$A30-1,AX$15-1,1,1)),(1-PLE!$AA$28)*OFFSET(Import.PLQ,$A30-1,AX$15-1,1,1))))</f>
        <v>0</v>
      </c>
      <c r="AY30" s="183">
        <f ca="1">IF(AY$13="",0,CHOOSE(Detalhamento.OpçãoServiços,OFFSET(Import.PLQ,$A30-1,AY$15-1,1,1),IF($E30&lt;&gt;1,IF(ISNUMBER(INDEX(Import.PLE,Detalhamento!$E30,Detalhamento!AY$15)),IF(INDEX(Import.PLE,Detalhamento!$E30,Detalhamento!AY$15)&lt;=mediçao,OFFSET(Import.PLQ,$A30-1,AY$15-1,1,1),0),0),PLE!$AA$28*OFFSET(Import.PLQ,$A30-1,AY$15-1,1,1)),IF($E30&lt;&gt;1,IF(ISNUMBER(INDEX(Import.PLE,Detalhamento!$E30,Detalhamento!AY$15)),IF(INDEX(Import.PLE,Detalhamento!$E30,Detalhamento!AY$15)&lt;=mediçao,0,OFFSET(Import.PLQ,$A30-1,AY$15-1,1,1)),OFFSET(Import.PLQ,$A30-1,AY$15-1,1,1)),(1-PLE!$AA$28)*OFFSET(Import.PLQ,$A30-1,AY$15-1,1,1))))</f>
        <v>0</v>
      </c>
      <c r="AZ30" s="183">
        <f ca="1">IF(AZ$13="",0,CHOOSE(Detalhamento.OpçãoServiços,OFFSET(Import.PLQ,$A30-1,AZ$15-1,1,1),IF($E30&lt;&gt;1,IF(ISNUMBER(INDEX(Import.PLE,Detalhamento!$E30,Detalhamento!AZ$15)),IF(INDEX(Import.PLE,Detalhamento!$E30,Detalhamento!AZ$15)&lt;=mediçao,OFFSET(Import.PLQ,$A30-1,AZ$15-1,1,1),0),0),PLE!$AA$28*OFFSET(Import.PLQ,$A30-1,AZ$15-1,1,1)),IF($E30&lt;&gt;1,IF(ISNUMBER(INDEX(Import.PLE,Detalhamento!$E30,Detalhamento!AZ$15)),IF(INDEX(Import.PLE,Detalhamento!$E30,Detalhamento!AZ$15)&lt;=mediçao,0,OFFSET(Import.PLQ,$A30-1,AZ$15-1,1,1)),OFFSET(Import.PLQ,$A30-1,AZ$15-1,1,1)),(1-PLE!$AA$28)*OFFSET(Import.PLQ,$A30-1,AZ$15-1,1,1))))</f>
        <v>0</v>
      </c>
      <c r="BA30" s="183">
        <f ca="1">IF(BA$13="",0,CHOOSE(Detalhamento.OpçãoServiços,OFFSET(Import.PLQ,$A30-1,BA$15-1,1,1),IF($E30&lt;&gt;1,IF(ISNUMBER(INDEX(Import.PLE,Detalhamento!$E30,Detalhamento!BA$15)),IF(INDEX(Import.PLE,Detalhamento!$E30,Detalhamento!BA$15)&lt;=mediçao,OFFSET(Import.PLQ,$A30-1,BA$15-1,1,1),0),0),PLE!$AA$28*OFFSET(Import.PLQ,$A30-1,BA$15-1,1,1)),IF($E30&lt;&gt;1,IF(ISNUMBER(INDEX(Import.PLE,Detalhamento!$E30,Detalhamento!BA$15)),IF(INDEX(Import.PLE,Detalhamento!$E30,Detalhamento!BA$15)&lt;=mediçao,0,OFFSET(Import.PLQ,$A30-1,BA$15-1,1,1)),OFFSET(Import.PLQ,$A30-1,BA$15-1,1,1)),(1-PLE!$AA$28)*OFFSET(Import.PLQ,$A30-1,BA$15-1,1,1))))</f>
        <v>0</v>
      </c>
      <c r="BB30" s="183">
        <f ca="1">IF(BB$13="",0,CHOOSE(Detalhamento.OpçãoServiços,OFFSET(Import.PLQ,$A30-1,BB$15-1,1,1),IF($E30&lt;&gt;1,IF(ISNUMBER(INDEX(Import.PLE,Detalhamento!$E30,Detalhamento!BB$15)),IF(INDEX(Import.PLE,Detalhamento!$E30,Detalhamento!BB$15)&lt;=mediçao,OFFSET(Import.PLQ,$A30-1,BB$15-1,1,1),0),0),PLE!$AA$28*OFFSET(Import.PLQ,$A30-1,BB$15-1,1,1)),IF($E30&lt;&gt;1,IF(ISNUMBER(INDEX(Import.PLE,Detalhamento!$E30,Detalhamento!BB$15)),IF(INDEX(Import.PLE,Detalhamento!$E30,Detalhamento!BB$15)&lt;=mediçao,0,OFFSET(Import.PLQ,$A30-1,BB$15-1,1,1)),OFFSET(Import.PLQ,$A30-1,BB$15-1,1,1)),(1-PLE!$AA$28)*OFFSET(Import.PLQ,$A30-1,BB$15-1,1,1))))</f>
        <v>0</v>
      </c>
      <c r="BC30" s="183">
        <f ca="1">IF(BC$13="",0,CHOOSE(Detalhamento.OpçãoServiços,OFFSET(Import.PLQ,$A30-1,BC$15-1,1,1),IF($E30&lt;&gt;1,IF(ISNUMBER(INDEX(Import.PLE,Detalhamento!$E30,Detalhamento!BC$15)),IF(INDEX(Import.PLE,Detalhamento!$E30,Detalhamento!BC$15)&lt;=mediçao,OFFSET(Import.PLQ,$A30-1,BC$15-1,1,1),0),0),PLE!$AA$28*OFFSET(Import.PLQ,$A30-1,BC$15-1,1,1)),IF($E30&lt;&gt;1,IF(ISNUMBER(INDEX(Import.PLE,Detalhamento!$E30,Detalhamento!BC$15)),IF(INDEX(Import.PLE,Detalhamento!$E30,Detalhamento!BC$15)&lt;=mediçao,0,OFFSET(Import.PLQ,$A30-1,BC$15-1,1,1)),OFFSET(Import.PLQ,$A30-1,BC$15-1,1,1)),(1-PLE!$AA$28)*OFFSET(Import.PLQ,$A30-1,BC$15-1,1,1))))</f>
        <v>0</v>
      </c>
      <c r="BD30" s="183">
        <f ca="1">IF(BD$13="",0,CHOOSE(Detalhamento.OpçãoServiços,OFFSET(Import.PLQ,$A30-1,BD$15-1,1,1),IF($E30&lt;&gt;1,IF(ISNUMBER(INDEX(Import.PLE,Detalhamento!$E30,Detalhamento!BD$15)),IF(INDEX(Import.PLE,Detalhamento!$E30,Detalhamento!BD$15)&lt;=mediçao,OFFSET(Import.PLQ,$A30-1,BD$15-1,1,1),0),0),PLE!$AA$28*OFFSET(Import.PLQ,$A30-1,BD$15-1,1,1)),IF($E30&lt;&gt;1,IF(ISNUMBER(INDEX(Import.PLE,Detalhamento!$E30,Detalhamento!BD$15)),IF(INDEX(Import.PLE,Detalhamento!$E30,Detalhamento!BD$15)&lt;=mediçao,0,OFFSET(Import.PLQ,$A30-1,BD$15-1,1,1)),OFFSET(Import.PLQ,$A30-1,BD$15-1,1,1)),(1-PLE!$AA$28)*OFFSET(Import.PLQ,$A30-1,BD$15-1,1,1))))</f>
        <v>0</v>
      </c>
      <c r="BE30" s="183">
        <f ca="1">IF(BE$13="",0,CHOOSE(Detalhamento.OpçãoServiços,OFFSET(Import.PLQ,$A30-1,BE$15-1,1,1),IF($E30&lt;&gt;1,IF(ISNUMBER(INDEX(Import.PLE,Detalhamento!$E30,Detalhamento!BE$15)),IF(INDEX(Import.PLE,Detalhamento!$E30,Detalhamento!BE$15)&lt;=mediçao,OFFSET(Import.PLQ,$A30-1,BE$15-1,1,1),0),0),PLE!$AA$28*OFFSET(Import.PLQ,$A30-1,BE$15-1,1,1)),IF($E30&lt;&gt;1,IF(ISNUMBER(INDEX(Import.PLE,Detalhamento!$E30,Detalhamento!BE$15)),IF(INDEX(Import.PLE,Detalhamento!$E30,Detalhamento!BE$15)&lt;=mediçao,0,OFFSET(Import.PLQ,$A30-1,BE$15-1,1,1)),OFFSET(Import.PLQ,$A30-1,BE$15-1,1,1)),(1-PLE!$AA$28)*OFFSET(Import.PLQ,$A30-1,BE$15-1,1,1))))</f>
        <v>0</v>
      </c>
      <c r="BF30" s="183">
        <f ca="1">IF(BF$13="",0,CHOOSE(Detalhamento.OpçãoServiços,OFFSET(Import.PLQ,$A30-1,BF$15-1,1,1),IF($E30&lt;&gt;1,IF(ISNUMBER(INDEX(Import.PLE,Detalhamento!$E30,Detalhamento!BF$15)),IF(INDEX(Import.PLE,Detalhamento!$E30,Detalhamento!BF$15)&lt;=mediçao,OFFSET(Import.PLQ,$A30-1,BF$15-1,1,1),0),0),PLE!$AA$28*OFFSET(Import.PLQ,$A30-1,BF$15-1,1,1)),IF($E30&lt;&gt;1,IF(ISNUMBER(INDEX(Import.PLE,Detalhamento!$E30,Detalhamento!BF$15)),IF(INDEX(Import.PLE,Detalhamento!$E30,Detalhamento!BF$15)&lt;=mediçao,0,OFFSET(Import.PLQ,$A30-1,BF$15-1,1,1)),OFFSET(Import.PLQ,$A30-1,BF$15-1,1,1)),(1-PLE!$AA$28)*OFFSET(Import.PLQ,$A30-1,BF$15-1,1,1))))</f>
        <v>0</v>
      </c>
      <c r="BG30" s="183">
        <f ca="1">IF(BG$13="",0,CHOOSE(Detalhamento.OpçãoServiços,OFFSET(Import.PLQ,$A30-1,BG$15-1,1,1),IF($E30&lt;&gt;1,IF(ISNUMBER(INDEX(Import.PLE,Detalhamento!$E30,Detalhamento!BG$15)),IF(INDEX(Import.PLE,Detalhamento!$E30,Detalhamento!BG$15)&lt;=mediçao,OFFSET(Import.PLQ,$A30-1,BG$15-1,1,1),0),0),PLE!$AA$28*OFFSET(Import.PLQ,$A30-1,BG$15-1,1,1)),IF($E30&lt;&gt;1,IF(ISNUMBER(INDEX(Import.PLE,Detalhamento!$E30,Detalhamento!BG$15)),IF(INDEX(Import.PLE,Detalhamento!$E30,Detalhamento!BG$15)&lt;=mediçao,0,OFFSET(Import.PLQ,$A30-1,BG$15-1,1,1)),OFFSET(Import.PLQ,$A30-1,BG$15-1,1,1)),(1-PLE!$AA$28)*OFFSET(Import.PLQ,$A30-1,BG$15-1,1,1))))</f>
        <v>0</v>
      </c>
      <c r="BH30" s="183">
        <f ca="1">IF(BH$13="",0,CHOOSE(Detalhamento.OpçãoServiços,OFFSET(Import.PLQ,$A30-1,BH$15-1,1,1),IF($E30&lt;&gt;1,IF(ISNUMBER(INDEX(Import.PLE,Detalhamento!$E30,Detalhamento!BH$15)),IF(INDEX(Import.PLE,Detalhamento!$E30,Detalhamento!BH$15)&lt;=mediçao,OFFSET(Import.PLQ,$A30-1,BH$15-1,1,1),0),0),PLE!$AA$28*OFFSET(Import.PLQ,$A30-1,BH$15-1,1,1)),IF($E30&lt;&gt;1,IF(ISNUMBER(INDEX(Import.PLE,Detalhamento!$E30,Detalhamento!BH$15)),IF(INDEX(Import.PLE,Detalhamento!$E30,Detalhamento!BH$15)&lt;=mediçao,0,OFFSET(Import.PLQ,$A30-1,BH$15-1,1,1)),OFFSET(Import.PLQ,$A30-1,BH$15-1,1,1)),(1-PLE!$AA$28)*OFFSET(Import.PLQ,$A30-1,BH$15-1,1,1))))</f>
        <v>0</v>
      </c>
      <c r="BI30" s="183">
        <f ca="1">IF(BI$13="",0,CHOOSE(Detalhamento.OpçãoServiços,OFFSET(Import.PLQ,$A30-1,BI$15-1,1,1),IF($E30&lt;&gt;1,IF(ISNUMBER(INDEX(Import.PLE,Detalhamento!$E30,Detalhamento!BI$15)),IF(INDEX(Import.PLE,Detalhamento!$E30,Detalhamento!BI$15)&lt;=mediçao,OFFSET(Import.PLQ,$A30-1,BI$15-1,1,1),0),0),PLE!$AA$28*OFFSET(Import.PLQ,$A30-1,BI$15-1,1,1)),IF($E30&lt;&gt;1,IF(ISNUMBER(INDEX(Import.PLE,Detalhamento!$E30,Detalhamento!BI$15)),IF(INDEX(Import.PLE,Detalhamento!$E30,Detalhamento!BI$15)&lt;=mediçao,0,OFFSET(Import.PLQ,$A30-1,BI$15-1,1,1)),OFFSET(Import.PLQ,$A30-1,BI$15-1,1,1)),(1-PLE!$AA$28)*OFFSET(Import.PLQ,$A30-1,BI$15-1,1,1))))</f>
        <v>0</v>
      </c>
    </row>
    <row r="31" spans="1:61" x14ac:dyDescent="0.2">
      <c r="A31" s="196">
        <v>48</v>
      </c>
      <c r="B31" s="28" t="str">
        <f t="shared" ca="1" si="8"/>
        <v>Evento</v>
      </c>
      <c r="E31" s="193">
        <f t="shared" ca="1" si="9"/>
        <v>4</v>
      </c>
      <c r="F31" s="194">
        <f t="shared" ca="1" si="10"/>
        <v>40000</v>
      </c>
      <c r="G31" s="194" t="str">
        <f t="shared" ca="1" si="11"/>
        <v>Evento</v>
      </c>
      <c r="H31" s="222" t="str">
        <f t="shared" ca="1" si="11"/>
        <v>MOBILIZAÇÃO E DESMOBILIZAÇÃO</v>
      </c>
      <c r="I31" s="48" t="str">
        <f t="shared" ca="1" si="12"/>
        <v>R$</v>
      </c>
      <c r="J31" s="183">
        <f t="shared" ca="1" si="13"/>
        <v>16784.990000000002</v>
      </c>
      <c r="K31" s="83"/>
      <c r="L31" s="183">
        <f ca="1">IF(L$13="",0,CHOOSE(Detalhamento.OpçãoServiços,OFFSET(Import.PLQ,$A31-1,L$15-1,1,1),IF($E31&lt;&gt;1,IF(ISNUMBER(INDEX(Import.PLE,Detalhamento!$E31,Detalhamento!L$15)),IF(INDEX(Import.PLE,Detalhamento!$E31,Detalhamento!L$15)&lt;=mediçao,OFFSET(Import.PLQ,$A31-1,L$15-1,1,1),0),0),PLE!$AA$28*OFFSET(Import.PLQ,$A31-1,L$15-1,1,1)),IF($E31&lt;&gt;1,IF(ISNUMBER(INDEX(Import.PLE,Detalhamento!$E31,Detalhamento!L$15)),IF(INDEX(Import.PLE,Detalhamento!$E31,Detalhamento!L$15)&lt;=mediçao,0,OFFSET(Import.PLQ,$A31-1,L$15-1,1,1)),OFFSET(Import.PLQ,$A31-1,L$15-1,1,1)),(1-PLE!$AA$28)*OFFSET(Import.PLQ,$A31-1,L$15-1,1,1))))</f>
        <v>16784.990000000002</v>
      </c>
      <c r="M31" s="183">
        <f ca="1">IF(M$13="",0,CHOOSE(Detalhamento.OpçãoServiços,OFFSET(Import.PLQ,$A31-1,M$15-1,1,1),IF($E31&lt;&gt;1,IF(ISNUMBER(INDEX(Import.PLE,Detalhamento!$E31,Detalhamento!M$15)),IF(INDEX(Import.PLE,Detalhamento!$E31,Detalhamento!M$15)&lt;=mediçao,OFFSET(Import.PLQ,$A31-1,M$15-1,1,1),0),0),PLE!$AA$28*OFFSET(Import.PLQ,$A31-1,M$15-1,1,1)),IF($E31&lt;&gt;1,IF(ISNUMBER(INDEX(Import.PLE,Detalhamento!$E31,Detalhamento!M$15)),IF(INDEX(Import.PLE,Detalhamento!$E31,Detalhamento!M$15)&lt;=mediçao,0,OFFSET(Import.PLQ,$A31-1,M$15-1,1,1)),OFFSET(Import.PLQ,$A31-1,M$15-1,1,1)),(1-PLE!$AA$28)*OFFSET(Import.PLQ,$A31-1,M$15-1,1,1))))</f>
        <v>0</v>
      </c>
      <c r="N31" s="183">
        <f ca="1">IF(N$13="",0,CHOOSE(Detalhamento.OpçãoServiços,OFFSET(Import.PLQ,$A31-1,N$15-1,1,1),IF($E31&lt;&gt;1,IF(ISNUMBER(INDEX(Import.PLE,Detalhamento!$E31,Detalhamento!N$15)),IF(INDEX(Import.PLE,Detalhamento!$E31,Detalhamento!N$15)&lt;=mediçao,OFFSET(Import.PLQ,$A31-1,N$15-1,1,1),0),0),PLE!$AA$28*OFFSET(Import.PLQ,$A31-1,N$15-1,1,1)),IF($E31&lt;&gt;1,IF(ISNUMBER(INDEX(Import.PLE,Detalhamento!$E31,Detalhamento!N$15)),IF(INDEX(Import.PLE,Detalhamento!$E31,Detalhamento!N$15)&lt;=mediçao,0,OFFSET(Import.PLQ,$A31-1,N$15-1,1,1)),OFFSET(Import.PLQ,$A31-1,N$15-1,1,1)),(1-PLE!$AA$28)*OFFSET(Import.PLQ,$A31-1,N$15-1,1,1))))</f>
        <v>0</v>
      </c>
      <c r="O31" s="183">
        <f ca="1">IF(O$13="",0,CHOOSE(Detalhamento.OpçãoServiços,OFFSET(Import.PLQ,$A31-1,O$15-1,1,1),IF($E31&lt;&gt;1,IF(ISNUMBER(INDEX(Import.PLE,Detalhamento!$E31,Detalhamento!O$15)),IF(INDEX(Import.PLE,Detalhamento!$E31,Detalhamento!O$15)&lt;=mediçao,OFFSET(Import.PLQ,$A31-1,O$15-1,1,1),0),0),PLE!$AA$28*OFFSET(Import.PLQ,$A31-1,O$15-1,1,1)),IF($E31&lt;&gt;1,IF(ISNUMBER(INDEX(Import.PLE,Detalhamento!$E31,Detalhamento!O$15)),IF(INDEX(Import.PLE,Detalhamento!$E31,Detalhamento!O$15)&lt;=mediçao,0,OFFSET(Import.PLQ,$A31-1,O$15-1,1,1)),OFFSET(Import.PLQ,$A31-1,O$15-1,1,1)),(1-PLE!$AA$28)*OFFSET(Import.PLQ,$A31-1,O$15-1,1,1))))</f>
        <v>0</v>
      </c>
      <c r="P31" s="183">
        <f ca="1">IF(P$13="",0,CHOOSE(Detalhamento.OpçãoServiços,OFFSET(Import.PLQ,$A31-1,P$15-1,1,1),IF($E31&lt;&gt;1,IF(ISNUMBER(INDEX(Import.PLE,Detalhamento!$E31,Detalhamento!P$15)),IF(INDEX(Import.PLE,Detalhamento!$E31,Detalhamento!P$15)&lt;=mediçao,OFFSET(Import.PLQ,$A31-1,P$15-1,1,1),0),0),PLE!$AA$28*OFFSET(Import.PLQ,$A31-1,P$15-1,1,1)),IF($E31&lt;&gt;1,IF(ISNUMBER(INDEX(Import.PLE,Detalhamento!$E31,Detalhamento!P$15)),IF(INDEX(Import.PLE,Detalhamento!$E31,Detalhamento!P$15)&lt;=mediçao,0,OFFSET(Import.PLQ,$A31-1,P$15-1,1,1)),OFFSET(Import.PLQ,$A31-1,P$15-1,1,1)),(1-PLE!$AA$28)*OFFSET(Import.PLQ,$A31-1,P$15-1,1,1))))</f>
        <v>0</v>
      </c>
      <c r="Q31" s="183">
        <f ca="1">IF(Q$13="",0,CHOOSE(Detalhamento.OpçãoServiços,OFFSET(Import.PLQ,$A31-1,Q$15-1,1,1),IF($E31&lt;&gt;1,IF(ISNUMBER(INDEX(Import.PLE,Detalhamento!$E31,Detalhamento!Q$15)),IF(INDEX(Import.PLE,Detalhamento!$E31,Detalhamento!Q$15)&lt;=mediçao,OFFSET(Import.PLQ,$A31-1,Q$15-1,1,1),0),0),PLE!$AA$28*OFFSET(Import.PLQ,$A31-1,Q$15-1,1,1)),IF($E31&lt;&gt;1,IF(ISNUMBER(INDEX(Import.PLE,Detalhamento!$E31,Detalhamento!Q$15)),IF(INDEX(Import.PLE,Detalhamento!$E31,Detalhamento!Q$15)&lt;=mediçao,0,OFFSET(Import.PLQ,$A31-1,Q$15-1,1,1)),OFFSET(Import.PLQ,$A31-1,Q$15-1,1,1)),(1-PLE!$AA$28)*OFFSET(Import.PLQ,$A31-1,Q$15-1,1,1))))</f>
        <v>0</v>
      </c>
      <c r="R31" s="183">
        <f ca="1">IF(R$13="",0,CHOOSE(Detalhamento.OpçãoServiços,OFFSET(Import.PLQ,$A31-1,R$15-1,1,1),IF($E31&lt;&gt;1,IF(ISNUMBER(INDEX(Import.PLE,Detalhamento!$E31,Detalhamento!R$15)),IF(INDEX(Import.PLE,Detalhamento!$E31,Detalhamento!R$15)&lt;=mediçao,OFFSET(Import.PLQ,$A31-1,R$15-1,1,1),0),0),PLE!$AA$28*OFFSET(Import.PLQ,$A31-1,R$15-1,1,1)),IF($E31&lt;&gt;1,IF(ISNUMBER(INDEX(Import.PLE,Detalhamento!$E31,Detalhamento!R$15)),IF(INDEX(Import.PLE,Detalhamento!$E31,Detalhamento!R$15)&lt;=mediçao,0,OFFSET(Import.PLQ,$A31-1,R$15-1,1,1)),OFFSET(Import.PLQ,$A31-1,R$15-1,1,1)),(1-PLE!$AA$28)*OFFSET(Import.PLQ,$A31-1,R$15-1,1,1))))</f>
        <v>0</v>
      </c>
      <c r="S31" s="183">
        <f ca="1">IF(S$13="",0,CHOOSE(Detalhamento.OpçãoServiços,OFFSET(Import.PLQ,$A31-1,S$15-1,1,1),IF($E31&lt;&gt;1,IF(ISNUMBER(INDEX(Import.PLE,Detalhamento!$E31,Detalhamento!S$15)),IF(INDEX(Import.PLE,Detalhamento!$E31,Detalhamento!S$15)&lt;=mediçao,OFFSET(Import.PLQ,$A31-1,S$15-1,1,1),0),0),PLE!$AA$28*OFFSET(Import.PLQ,$A31-1,S$15-1,1,1)),IF($E31&lt;&gt;1,IF(ISNUMBER(INDEX(Import.PLE,Detalhamento!$E31,Detalhamento!S$15)),IF(INDEX(Import.PLE,Detalhamento!$E31,Detalhamento!S$15)&lt;=mediçao,0,OFFSET(Import.PLQ,$A31-1,S$15-1,1,1)),OFFSET(Import.PLQ,$A31-1,S$15-1,1,1)),(1-PLE!$AA$28)*OFFSET(Import.PLQ,$A31-1,S$15-1,1,1))))</f>
        <v>0</v>
      </c>
      <c r="T31" s="183">
        <f ca="1">IF(T$13="",0,CHOOSE(Detalhamento.OpçãoServiços,OFFSET(Import.PLQ,$A31-1,T$15-1,1,1),IF($E31&lt;&gt;1,IF(ISNUMBER(INDEX(Import.PLE,Detalhamento!$E31,Detalhamento!T$15)),IF(INDEX(Import.PLE,Detalhamento!$E31,Detalhamento!T$15)&lt;=mediçao,OFFSET(Import.PLQ,$A31-1,T$15-1,1,1),0),0),PLE!$AA$28*OFFSET(Import.PLQ,$A31-1,T$15-1,1,1)),IF($E31&lt;&gt;1,IF(ISNUMBER(INDEX(Import.PLE,Detalhamento!$E31,Detalhamento!T$15)),IF(INDEX(Import.PLE,Detalhamento!$E31,Detalhamento!T$15)&lt;=mediçao,0,OFFSET(Import.PLQ,$A31-1,T$15-1,1,1)),OFFSET(Import.PLQ,$A31-1,T$15-1,1,1)),(1-PLE!$AA$28)*OFFSET(Import.PLQ,$A31-1,T$15-1,1,1))))</f>
        <v>0</v>
      </c>
      <c r="U31" s="183">
        <f ca="1">IF(U$13="",0,CHOOSE(Detalhamento.OpçãoServiços,OFFSET(Import.PLQ,$A31-1,U$15-1,1,1),IF($E31&lt;&gt;1,IF(ISNUMBER(INDEX(Import.PLE,Detalhamento!$E31,Detalhamento!U$15)),IF(INDEX(Import.PLE,Detalhamento!$E31,Detalhamento!U$15)&lt;=mediçao,OFFSET(Import.PLQ,$A31-1,U$15-1,1,1),0),0),PLE!$AA$28*OFFSET(Import.PLQ,$A31-1,U$15-1,1,1)),IF($E31&lt;&gt;1,IF(ISNUMBER(INDEX(Import.PLE,Detalhamento!$E31,Detalhamento!U$15)),IF(INDEX(Import.PLE,Detalhamento!$E31,Detalhamento!U$15)&lt;=mediçao,0,OFFSET(Import.PLQ,$A31-1,U$15-1,1,1)),OFFSET(Import.PLQ,$A31-1,U$15-1,1,1)),(1-PLE!$AA$28)*OFFSET(Import.PLQ,$A31-1,U$15-1,1,1))))</f>
        <v>0</v>
      </c>
      <c r="V31" s="183">
        <f ca="1">IF(V$13="",0,CHOOSE(Detalhamento.OpçãoServiços,OFFSET(Import.PLQ,$A31-1,V$15-1,1,1),IF($E31&lt;&gt;1,IF(ISNUMBER(INDEX(Import.PLE,Detalhamento!$E31,Detalhamento!V$15)),IF(INDEX(Import.PLE,Detalhamento!$E31,Detalhamento!V$15)&lt;=mediçao,OFFSET(Import.PLQ,$A31-1,V$15-1,1,1),0),0),PLE!$AA$28*OFFSET(Import.PLQ,$A31-1,V$15-1,1,1)),IF($E31&lt;&gt;1,IF(ISNUMBER(INDEX(Import.PLE,Detalhamento!$E31,Detalhamento!V$15)),IF(INDEX(Import.PLE,Detalhamento!$E31,Detalhamento!V$15)&lt;=mediçao,0,OFFSET(Import.PLQ,$A31-1,V$15-1,1,1)),OFFSET(Import.PLQ,$A31-1,V$15-1,1,1)),(1-PLE!$AA$28)*OFFSET(Import.PLQ,$A31-1,V$15-1,1,1))))</f>
        <v>0</v>
      </c>
      <c r="W31" s="183">
        <f ca="1">IF(W$13="",0,CHOOSE(Detalhamento.OpçãoServiços,OFFSET(Import.PLQ,$A31-1,W$15-1,1,1),IF($E31&lt;&gt;1,IF(ISNUMBER(INDEX(Import.PLE,Detalhamento!$E31,Detalhamento!W$15)),IF(INDEX(Import.PLE,Detalhamento!$E31,Detalhamento!W$15)&lt;=mediçao,OFFSET(Import.PLQ,$A31-1,W$15-1,1,1),0),0),PLE!$AA$28*OFFSET(Import.PLQ,$A31-1,W$15-1,1,1)),IF($E31&lt;&gt;1,IF(ISNUMBER(INDEX(Import.PLE,Detalhamento!$E31,Detalhamento!W$15)),IF(INDEX(Import.PLE,Detalhamento!$E31,Detalhamento!W$15)&lt;=mediçao,0,OFFSET(Import.PLQ,$A31-1,W$15-1,1,1)),OFFSET(Import.PLQ,$A31-1,W$15-1,1,1)),(1-PLE!$AA$28)*OFFSET(Import.PLQ,$A31-1,W$15-1,1,1))))</f>
        <v>0</v>
      </c>
      <c r="X31" s="183">
        <f ca="1">IF(X$13="",0,CHOOSE(Detalhamento.OpçãoServiços,OFFSET(Import.PLQ,$A31-1,X$15-1,1,1),IF($E31&lt;&gt;1,IF(ISNUMBER(INDEX(Import.PLE,Detalhamento!$E31,Detalhamento!X$15)),IF(INDEX(Import.PLE,Detalhamento!$E31,Detalhamento!X$15)&lt;=mediçao,OFFSET(Import.PLQ,$A31-1,X$15-1,1,1),0),0),PLE!$AA$28*OFFSET(Import.PLQ,$A31-1,X$15-1,1,1)),IF($E31&lt;&gt;1,IF(ISNUMBER(INDEX(Import.PLE,Detalhamento!$E31,Detalhamento!X$15)),IF(INDEX(Import.PLE,Detalhamento!$E31,Detalhamento!X$15)&lt;=mediçao,0,OFFSET(Import.PLQ,$A31-1,X$15-1,1,1)),OFFSET(Import.PLQ,$A31-1,X$15-1,1,1)),(1-PLE!$AA$28)*OFFSET(Import.PLQ,$A31-1,X$15-1,1,1))))</f>
        <v>0</v>
      </c>
      <c r="Y31" s="183">
        <f ca="1">IF(Y$13="",0,CHOOSE(Detalhamento.OpçãoServiços,OFFSET(Import.PLQ,$A31-1,Y$15-1,1,1),IF($E31&lt;&gt;1,IF(ISNUMBER(INDEX(Import.PLE,Detalhamento!$E31,Detalhamento!Y$15)),IF(INDEX(Import.PLE,Detalhamento!$E31,Detalhamento!Y$15)&lt;=mediçao,OFFSET(Import.PLQ,$A31-1,Y$15-1,1,1),0),0),PLE!$AA$28*OFFSET(Import.PLQ,$A31-1,Y$15-1,1,1)),IF($E31&lt;&gt;1,IF(ISNUMBER(INDEX(Import.PLE,Detalhamento!$E31,Detalhamento!Y$15)),IF(INDEX(Import.PLE,Detalhamento!$E31,Detalhamento!Y$15)&lt;=mediçao,0,OFFSET(Import.PLQ,$A31-1,Y$15-1,1,1)),OFFSET(Import.PLQ,$A31-1,Y$15-1,1,1)),(1-PLE!$AA$28)*OFFSET(Import.PLQ,$A31-1,Y$15-1,1,1))))</f>
        <v>0</v>
      </c>
      <c r="Z31" s="183">
        <f ca="1">IF(Z$13="",0,CHOOSE(Detalhamento.OpçãoServiços,OFFSET(Import.PLQ,$A31-1,Z$15-1,1,1),IF($E31&lt;&gt;1,IF(ISNUMBER(INDEX(Import.PLE,Detalhamento!$E31,Detalhamento!Z$15)),IF(INDEX(Import.PLE,Detalhamento!$E31,Detalhamento!Z$15)&lt;=mediçao,OFFSET(Import.PLQ,$A31-1,Z$15-1,1,1),0),0),PLE!$AA$28*OFFSET(Import.PLQ,$A31-1,Z$15-1,1,1)),IF($E31&lt;&gt;1,IF(ISNUMBER(INDEX(Import.PLE,Detalhamento!$E31,Detalhamento!Z$15)),IF(INDEX(Import.PLE,Detalhamento!$E31,Detalhamento!Z$15)&lt;=mediçao,0,OFFSET(Import.PLQ,$A31-1,Z$15-1,1,1)),OFFSET(Import.PLQ,$A31-1,Z$15-1,1,1)),(1-PLE!$AA$28)*OFFSET(Import.PLQ,$A31-1,Z$15-1,1,1))))</f>
        <v>0</v>
      </c>
      <c r="AA31" s="183">
        <f ca="1">IF(AA$13="",0,CHOOSE(Detalhamento.OpçãoServiços,OFFSET(Import.PLQ,$A31-1,AA$15-1,1,1),IF($E31&lt;&gt;1,IF(ISNUMBER(INDEX(Import.PLE,Detalhamento!$E31,Detalhamento!AA$15)),IF(INDEX(Import.PLE,Detalhamento!$E31,Detalhamento!AA$15)&lt;=mediçao,OFFSET(Import.PLQ,$A31-1,AA$15-1,1,1),0),0),PLE!$AA$28*OFFSET(Import.PLQ,$A31-1,AA$15-1,1,1)),IF($E31&lt;&gt;1,IF(ISNUMBER(INDEX(Import.PLE,Detalhamento!$E31,Detalhamento!AA$15)),IF(INDEX(Import.PLE,Detalhamento!$E31,Detalhamento!AA$15)&lt;=mediçao,0,OFFSET(Import.PLQ,$A31-1,AA$15-1,1,1)),OFFSET(Import.PLQ,$A31-1,AA$15-1,1,1)),(1-PLE!$AA$28)*OFFSET(Import.PLQ,$A31-1,AA$15-1,1,1))))</f>
        <v>0</v>
      </c>
      <c r="AB31" s="183">
        <f ca="1">IF(AB$13="",0,CHOOSE(Detalhamento.OpçãoServiços,OFFSET(Import.PLQ,$A31-1,AB$15-1,1,1),IF($E31&lt;&gt;1,IF(ISNUMBER(INDEX(Import.PLE,Detalhamento!$E31,Detalhamento!AB$15)),IF(INDEX(Import.PLE,Detalhamento!$E31,Detalhamento!AB$15)&lt;=mediçao,OFFSET(Import.PLQ,$A31-1,AB$15-1,1,1),0),0),PLE!$AA$28*OFFSET(Import.PLQ,$A31-1,AB$15-1,1,1)),IF($E31&lt;&gt;1,IF(ISNUMBER(INDEX(Import.PLE,Detalhamento!$E31,Detalhamento!AB$15)),IF(INDEX(Import.PLE,Detalhamento!$E31,Detalhamento!AB$15)&lt;=mediçao,0,OFFSET(Import.PLQ,$A31-1,AB$15-1,1,1)),OFFSET(Import.PLQ,$A31-1,AB$15-1,1,1)),(1-PLE!$AA$28)*OFFSET(Import.PLQ,$A31-1,AB$15-1,1,1))))</f>
        <v>0</v>
      </c>
      <c r="AC31" s="183">
        <f ca="1">IF(AC$13="",0,CHOOSE(Detalhamento.OpçãoServiços,OFFSET(Import.PLQ,$A31-1,AC$15-1,1,1),IF($E31&lt;&gt;1,IF(ISNUMBER(INDEX(Import.PLE,Detalhamento!$E31,Detalhamento!AC$15)),IF(INDEX(Import.PLE,Detalhamento!$E31,Detalhamento!AC$15)&lt;=mediçao,OFFSET(Import.PLQ,$A31-1,AC$15-1,1,1),0),0),PLE!$AA$28*OFFSET(Import.PLQ,$A31-1,AC$15-1,1,1)),IF($E31&lt;&gt;1,IF(ISNUMBER(INDEX(Import.PLE,Detalhamento!$E31,Detalhamento!AC$15)),IF(INDEX(Import.PLE,Detalhamento!$E31,Detalhamento!AC$15)&lt;=mediçao,0,OFFSET(Import.PLQ,$A31-1,AC$15-1,1,1)),OFFSET(Import.PLQ,$A31-1,AC$15-1,1,1)),(1-PLE!$AA$28)*OFFSET(Import.PLQ,$A31-1,AC$15-1,1,1))))</f>
        <v>0</v>
      </c>
      <c r="AD31" s="183">
        <f ca="1">IF(AD$13="",0,CHOOSE(Detalhamento.OpçãoServiços,OFFSET(Import.PLQ,$A31-1,AD$15-1,1,1),IF($E31&lt;&gt;1,IF(ISNUMBER(INDEX(Import.PLE,Detalhamento!$E31,Detalhamento!AD$15)),IF(INDEX(Import.PLE,Detalhamento!$E31,Detalhamento!AD$15)&lt;=mediçao,OFFSET(Import.PLQ,$A31-1,AD$15-1,1,1),0),0),PLE!$AA$28*OFFSET(Import.PLQ,$A31-1,AD$15-1,1,1)),IF($E31&lt;&gt;1,IF(ISNUMBER(INDEX(Import.PLE,Detalhamento!$E31,Detalhamento!AD$15)),IF(INDEX(Import.PLE,Detalhamento!$E31,Detalhamento!AD$15)&lt;=mediçao,0,OFFSET(Import.PLQ,$A31-1,AD$15-1,1,1)),OFFSET(Import.PLQ,$A31-1,AD$15-1,1,1)),(1-PLE!$AA$28)*OFFSET(Import.PLQ,$A31-1,AD$15-1,1,1))))</f>
        <v>0</v>
      </c>
      <c r="AE31" s="183">
        <f ca="1">IF(AE$13="",0,CHOOSE(Detalhamento.OpçãoServiços,OFFSET(Import.PLQ,$A31-1,AE$15-1,1,1),IF($E31&lt;&gt;1,IF(ISNUMBER(INDEX(Import.PLE,Detalhamento!$E31,Detalhamento!AE$15)),IF(INDEX(Import.PLE,Detalhamento!$E31,Detalhamento!AE$15)&lt;=mediçao,OFFSET(Import.PLQ,$A31-1,AE$15-1,1,1),0),0),PLE!$AA$28*OFFSET(Import.PLQ,$A31-1,AE$15-1,1,1)),IF($E31&lt;&gt;1,IF(ISNUMBER(INDEX(Import.PLE,Detalhamento!$E31,Detalhamento!AE$15)),IF(INDEX(Import.PLE,Detalhamento!$E31,Detalhamento!AE$15)&lt;=mediçao,0,OFFSET(Import.PLQ,$A31-1,AE$15-1,1,1)),OFFSET(Import.PLQ,$A31-1,AE$15-1,1,1)),(1-PLE!$AA$28)*OFFSET(Import.PLQ,$A31-1,AE$15-1,1,1))))</f>
        <v>0</v>
      </c>
      <c r="AF31" s="183">
        <f ca="1">IF(AF$13="",0,CHOOSE(Detalhamento.OpçãoServiços,OFFSET(Import.PLQ,$A31-1,AF$15-1,1,1),IF($E31&lt;&gt;1,IF(ISNUMBER(INDEX(Import.PLE,Detalhamento!$E31,Detalhamento!AF$15)),IF(INDEX(Import.PLE,Detalhamento!$E31,Detalhamento!AF$15)&lt;=mediçao,OFFSET(Import.PLQ,$A31-1,AF$15-1,1,1),0),0),PLE!$AA$28*OFFSET(Import.PLQ,$A31-1,AF$15-1,1,1)),IF($E31&lt;&gt;1,IF(ISNUMBER(INDEX(Import.PLE,Detalhamento!$E31,Detalhamento!AF$15)),IF(INDEX(Import.PLE,Detalhamento!$E31,Detalhamento!AF$15)&lt;=mediçao,0,OFFSET(Import.PLQ,$A31-1,AF$15-1,1,1)),OFFSET(Import.PLQ,$A31-1,AF$15-1,1,1)),(1-PLE!$AA$28)*OFFSET(Import.PLQ,$A31-1,AF$15-1,1,1))))</f>
        <v>0</v>
      </c>
      <c r="AG31" s="183">
        <f ca="1">IF(AG$13="",0,CHOOSE(Detalhamento.OpçãoServiços,OFFSET(Import.PLQ,$A31-1,AG$15-1,1,1),IF($E31&lt;&gt;1,IF(ISNUMBER(INDEX(Import.PLE,Detalhamento!$E31,Detalhamento!AG$15)),IF(INDEX(Import.PLE,Detalhamento!$E31,Detalhamento!AG$15)&lt;=mediçao,OFFSET(Import.PLQ,$A31-1,AG$15-1,1,1),0),0),PLE!$AA$28*OFFSET(Import.PLQ,$A31-1,AG$15-1,1,1)),IF($E31&lt;&gt;1,IF(ISNUMBER(INDEX(Import.PLE,Detalhamento!$E31,Detalhamento!AG$15)),IF(INDEX(Import.PLE,Detalhamento!$E31,Detalhamento!AG$15)&lt;=mediçao,0,OFFSET(Import.PLQ,$A31-1,AG$15-1,1,1)),OFFSET(Import.PLQ,$A31-1,AG$15-1,1,1)),(1-PLE!$AA$28)*OFFSET(Import.PLQ,$A31-1,AG$15-1,1,1))))</f>
        <v>0</v>
      </c>
      <c r="AH31" s="183">
        <f ca="1">IF(AH$13="",0,CHOOSE(Detalhamento.OpçãoServiços,OFFSET(Import.PLQ,$A31-1,AH$15-1,1,1),IF($E31&lt;&gt;1,IF(ISNUMBER(INDEX(Import.PLE,Detalhamento!$E31,Detalhamento!AH$15)),IF(INDEX(Import.PLE,Detalhamento!$E31,Detalhamento!AH$15)&lt;=mediçao,OFFSET(Import.PLQ,$A31-1,AH$15-1,1,1),0),0),PLE!$AA$28*OFFSET(Import.PLQ,$A31-1,AH$15-1,1,1)),IF($E31&lt;&gt;1,IF(ISNUMBER(INDEX(Import.PLE,Detalhamento!$E31,Detalhamento!AH$15)),IF(INDEX(Import.PLE,Detalhamento!$E31,Detalhamento!AH$15)&lt;=mediçao,0,OFFSET(Import.PLQ,$A31-1,AH$15-1,1,1)),OFFSET(Import.PLQ,$A31-1,AH$15-1,1,1)),(1-PLE!$AA$28)*OFFSET(Import.PLQ,$A31-1,AH$15-1,1,1))))</f>
        <v>0</v>
      </c>
      <c r="AI31" s="183">
        <f ca="1">IF(AI$13="",0,CHOOSE(Detalhamento.OpçãoServiços,OFFSET(Import.PLQ,$A31-1,AI$15-1,1,1),IF($E31&lt;&gt;1,IF(ISNUMBER(INDEX(Import.PLE,Detalhamento!$E31,Detalhamento!AI$15)),IF(INDEX(Import.PLE,Detalhamento!$E31,Detalhamento!AI$15)&lt;=mediçao,OFFSET(Import.PLQ,$A31-1,AI$15-1,1,1),0),0),PLE!$AA$28*OFFSET(Import.PLQ,$A31-1,AI$15-1,1,1)),IF($E31&lt;&gt;1,IF(ISNUMBER(INDEX(Import.PLE,Detalhamento!$E31,Detalhamento!AI$15)),IF(INDEX(Import.PLE,Detalhamento!$E31,Detalhamento!AI$15)&lt;=mediçao,0,OFFSET(Import.PLQ,$A31-1,AI$15-1,1,1)),OFFSET(Import.PLQ,$A31-1,AI$15-1,1,1)),(1-PLE!$AA$28)*OFFSET(Import.PLQ,$A31-1,AI$15-1,1,1))))</f>
        <v>0</v>
      </c>
      <c r="AJ31" s="183">
        <f ca="1">IF(AJ$13="",0,CHOOSE(Detalhamento.OpçãoServiços,OFFSET(Import.PLQ,$A31-1,AJ$15-1,1,1),IF($E31&lt;&gt;1,IF(ISNUMBER(INDEX(Import.PLE,Detalhamento!$E31,Detalhamento!AJ$15)),IF(INDEX(Import.PLE,Detalhamento!$E31,Detalhamento!AJ$15)&lt;=mediçao,OFFSET(Import.PLQ,$A31-1,AJ$15-1,1,1),0),0),PLE!$AA$28*OFFSET(Import.PLQ,$A31-1,AJ$15-1,1,1)),IF($E31&lt;&gt;1,IF(ISNUMBER(INDEX(Import.PLE,Detalhamento!$E31,Detalhamento!AJ$15)),IF(INDEX(Import.PLE,Detalhamento!$E31,Detalhamento!AJ$15)&lt;=mediçao,0,OFFSET(Import.PLQ,$A31-1,AJ$15-1,1,1)),OFFSET(Import.PLQ,$A31-1,AJ$15-1,1,1)),(1-PLE!$AA$28)*OFFSET(Import.PLQ,$A31-1,AJ$15-1,1,1))))</f>
        <v>0</v>
      </c>
      <c r="AK31" s="183">
        <f ca="1">IF(AK$13="",0,CHOOSE(Detalhamento.OpçãoServiços,OFFSET(Import.PLQ,$A31-1,AK$15-1,1,1),IF($E31&lt;&gt;1,IF(ISNUMBER(INDEX(Import.PLE,Detalhamento!$E31,Detalhamento!AK$15)),IF(INDEX(Import.PLE,Detalhamento!$E31,Detalhamento!AK$15)&lt;=mediçao,OFFSET(Import.PLQ,$A31-1,AK$15-1,1,1),0),0),PLE!$AA$28*OFFSET(Import.PLQ,$A31-1,AK$15-1,1,1)),IF($E31&lt;&gt;1,IF(ISNUMBER(INDEX(Import.PLE,Detalhamento!$E31,Detalhamento!AK$15)),IF(INDEX(Import.PLE,Detalhamento!$E31,Detalhamento!AK$15)&lt;=mediçao,0,OFFSET(Import.PLQ,$A31-1,AK$15-1,1,1)),OFFSET(Import.PLQ,$A31-1,AK$15-1,1,1)),(1-PLE!$AA$28)*OFFSET(Import.PLQ,$A31-1,AK$15-1,1,1))))</f>
        <v>0</v>
      </c>
      <c r="AL31" s="183">
        <f ca="1">IF(AL$13="",0,CHOOSE(Detalhamento.OpçãoServiços,OFFSET(Import.PLQ,$A31-1,AL$15-1,1,1),IF($E31&lt;&gt;1,IF(ISNUMBER(INDEX(Import.PLE,Detalhamento!$E31,Detalhamento!AL$15)),IF(INDEX(Import.PLE,Detalhamento!$E31,Detalhamento!AL$15)&lt;=mediçao,OFFSET(Import.PLQ,$A31-1,AL$15-1,1,1),0),0),PLE!$AA$28*OFFSET(Import.PLQ,$A31-1,AL$15-1,1,1)),IF($E31&lt;&gt;1,IF(ISNUMBER(INDEX(Import.PLE,Detalhamento!$E31,Detalhamento!AL$15)),IF(INDEX(Import.PLE,Detalhamento!$E31,Detalhamento!AL$15)&lt;=mediçao,0,OFFSET(Import.PLQ,$A31-1,AL$15-1,1,1)),OFFSET(Import.PLQ,$A31-1,AL$15-1,1,1)),(1-PLE!$AA$28)*OFFSET(Import.PLQ,$A31-1,AL$15-1,1,1))))</f>
        <v>0</v>
      </c>
      <c r="AM31" s="183">
        <f ca="1">IF(AM$13="",0,CHOOSE(Detalhamento.OpçãoServiços,OFFSET(Import.PLQ,$A31-1,AM$15-1,1,1),IF($E31&lt;&gt;1,IF(ISNUMBER(INDEX(Import.PLE,Detalhamento!$E31,Detalhamento!AM$15)),IF(INDEX(Import.PLE,Detalhamento!$E31,Detalhamento!AM$15)&lt;=mediçao,OFFSET(Import.PLQ,$A31-1,AM$15-1,1,1),0),0),PLE!$AA$28*OFFSET(Import.PLQ,$A31-1,AM$15-1,1,1)),IF($E31&lt;&gt;1,IF(ISNUMBER(INDEX(Import.PLE,Detalhamento!$E31,Detalhamento!AM$15)),IF(INDEX(Import.PLE,Detalhamento!$E31,Detalhamento!AM$15)&lt;=mediçao,0,OFFSET(Import.PLQ,$A31-1,AM$15-1,1,1)),OFFSET(Import.PLQ,$A31-1,AM$15-1,1,1)),(1-PLE!$AA$28)*OFFSET(Import.PLQ,$A31-1,AM$15-1,1,1))))</f>
        <v>0</v>
      </c>
      <c r="AN31" s="183">
        <f ca="1">IF(AN$13="",0,CHOOSE(Detalhamento.OpçãoServiços,OFFSET(Import.PLQ,$A31-1,AN$15-1,1,1),IF($E31&lt;&gt;1,IF(ISNUMBER(INDEX(Import.PLE,Detalhamento!$E31,Detalhamento!AN$15)),IF(INDEX(Import.PLE,Detalhamento!$E31,Detalhamento!AN$15)&lt;=mediçao,OFFSET(Import.PLQ,$A31-1,AN$15-1,1,1),0),0),PLE!$AA$28*OFFSET(Import.PLQ,$A31-1,AN$15-1,1,1)),IF($E31&lt;&gt;1,IF(ISNUMBER(INDEX(Import.PLE,Detalhamento!$E31,Detalhamento!AN$15)),IF(INDEX(Import.PLE,Detalhamento!$E31,Detalhamento!AN$15)&lt;=mediçao,0,OFFSET(Import.PLQ,$A31-1,AN$15-1,1,1)),OFFSET(Import.PLQ,$A31-1,AN$15-1,1,1)),(1-PLE!$AA$28)*OFFSET(Import.PLQ,$A31-1,AN$15-1,1,1))))</f>
        <v>0</v>
      </c>
      <c r="AO31" s="183">
        <f ca="1">IF(AO$13="",0,CHOOSE(Detalhamento.OpçãoServiços,OFFSET(Import.PLQ,$A31-1,AO$15-1,1,1),IF($E31&lt;&gt;1,IF(ISNUMBER(INDEX(Import.PLE,Detalhamento!$E31,Detalhamento!AO$15)),IF(INDEX(Import.PLE,Detalhamento!$E31,Detalhamento!AO$15)&lt;=mediçao,OFFSET(Import.PLQ,$A31-1,AO$15-1,1,1),0),0),PLE!$AA$28*OFFSET(Import.PLQ,$A31-1,AO$15-1,1,1)),IF($E31&lt;&gt;1,IF(ISNUMBER(INDEX(Import.PLE,Detalhamento!$E31,Detalhamento!AO$15)),IF(INDEX(Import.PLE,Detalhamento!$E31,Detalhamento!AO$15)&lt;=mediçao,0,OFFSET(Import.PLQ,$A31-1,AO$15-1,1,1)),OFFSET(Import.PLQ,$A31-1,AO$15-1,1,1)),(1-PLE!$AA$28)*OFFSET(Import.PLQ,$A31-1,AO$15-1,1,1))))</f>
        <v>0</v>
      </c>
      <c r="AP31" s="183">
        <f ca="1">IF(AP$13="",0,CHOOSE(Detalhamento.OpçãoServiços,OFFSET(Import.PLQ,$A31-1,AP$15-1,1,1),IF($E31&lt;&gt;1,IF(ISNUMBER(INDEX(Import.PLE,Detalhamento!$E31,Detalhamento!AP$15)),IF(INDEX(Import.PLE,Detalhamento!$E31,Detalhamento!AP$15)&lt;=mediçao,OFFSET(Import.PLQ,$A31-1,AP$15-1,1,1),0),0),PLE!$AA$28*OFFSET(Import.PLQ,$A31-1,AP$15-1,1,1)),IF($E31&lt;&gt;1,IF(ISNUMBER(INDEX(Import.PLE,Detalhamento!$E31,Detalhamento!AP$15)),IF(INDEX(Import.PLE,Detalhamento!$E31,Detalhamento!AP$15)&lt;=mediçao,0,OFFSET(Import.PLQ,$A31-1,AP$15-1,1,1)),OFFSET(Import.PLQ,$A31-1,AP$15-1,1,1)),(1-PLE!$AA$28)*OFFSET(Import.PLQ,$A31-1,AP$15-1,1,1))))</f>
        <v>0</v>
      </c>
      <c r="AQ31" s="183">
        <f ca="1">IF(AQ$13="",0,CHOOSE(Detalhamento.OpçãoServiços,OFFSET(Import.PLQ,$A31-1,AQ$15-1,1,1),IF($E31&lt;&gt;1,IF(ISNUMBER(INDEX(Import.PLE,Detalhamento!$E31,Detalhamento!AQ$15)),IF(INDEX(Import.PLE,Detalhamento!$E31,Detalhamento!AQ$15)&lt;=mediçao,OFFSET(Import.PLQ,$A31-1,AQ$15-1,1,1),0),0),PLE!$AA$28*OFFSET(Import.PLQ,$A31-1,AQ$15-1,1,1)),IF($E31&lt;&gt;1,IF(ISNUMBER(INDEX(Import.PLE,Detalhamento!$E31,Detalhamento!AQ$15)),IF(INDEX(Import.PLE,Detalhamento!$E31,Detalhamento!AQ$15)&lt;=mediçao,0,OFFSET(Import.PLQ,$A31-1,AQ$15-1,1,1)),OFFSET(Import.PLQ,$A31-1,AQ$15-1,1,1)),(1-PLE!$AA$28)*OFFSET(Import.PLQ,$A31-1,AQ$15-1,1,1))))</f>
        <v>0</v>
      </c>
      <c r="AR31" s="183">
        <f ca="1">IF(AR$13="",0,CHOOSE(Detalhamento.OpçãoServiços,OFFSET(Import.PLQ,$A31-1,AR$15-1,1,1),IF($E31&lt;&gt;1,IF(ISNUMBER(INDEX(Import.PLE,Detalhamento!$E31,Detalhamento!AR$15)),IF(INDEX(Import.PLE,Detalhamento!$E31,Detalhamento!AR$15)&lt;=mediçao,OFFSET(Import.PLQ,$A31-1,AR$15-1,1,1),0),0),PLE!$AA$28*OFFSET(Import.PLQ,$A31-1,AR$15-1,1,1)),IF($E31&lt;&gt;1,IF(ISNUMBER(INDEX(Import.PLE,Detalhamento!$E31,Detalhamento!AR$15)),IF(INDEX(Import.PLE,Detalhamento!$E31,Detalhamento!AR$15)&lt;=mediçao,0,OFFSET(Import.PLQ,$A31-1,AR$15-1,1,1)),OFFSET(Import.PLQ,$A31-1,AR$15-1,1,1)),(1-PLE!$AA$28)*OFFSET(Import.PLQ,$A31-1,AR$15-1,1,1))))</f>
        <v>0</v>
      </c>
      <c r="AS31" s="183">
        <f ca="1">IF(AS$13="",0,CHOOSE(Detalhamento.OpçãoServiços,OFFSET(Import.PLQ,$A31-1,AS$15-1,1,1),IF($E31&lt;&gt;1,IF(ISNUMBER(INDEX(Import.PLE,Detalhamento!$E31,Detalhamento!AS$15)),IF(INDEX(Import.PLE,Detalhamento!$E31,Detalhamento!AS$15)&lt;=mediçao,OFFSET(Import.PLQ,$A31-1,AS$15-1,1,1),0),0),PLE!$AA$28*OFFSET(Import.PLQ,$A31-1,AS$15-1,1,1)),IF($E31&lt;&gt;1,IF(ISNUMBER(INDEX(Import.PLE,Detalhamento!$E31,Detalhamento!AS$15)),IF(INDEX(Import.PLE,Detalhamento!$E31,Detalhamento!AS$15)&lt;=mediçao,0,OFFSET(Import.PLQ,$A31-1,AS$15-1,1,1)),OFFSET(Import.PLQ,$A31-1,AS$15-1,1,1)),(1-PLE!$AA$28)*OFFSET(Import.PLQ,$A31-1,AS$15-1,1,1))))</f>
        <v>0</v>
      </c>
      <c r="AT31" s="183">
        <f ca="1">IF(AT$13="",0,CHOOSE(Detalhamento.OpçãoServiços,OFFSET(Import.PLQ,$A31-1,AT$15-1,1,1),IF($E31&lt;&gt;1,IF(ISNUMBER(INDEX(Import.PLE,Detalhamento!$E31,Detalhamento!AT$15)),IF(INDEX(Import.PLE,Detalhamento!$E31,Detalhamento!AT$15)&lt;=mediçao,OFFSET(Import.PLQ,$A31-1,AT$15-1,1,1),0),0),PLE!$AA$28*OFFSET(Import.PLQ,$A31-1,AT$15-1,1,1)),IF($E31&lt;&gt;1,IF(ISNUMBER(INDEX(Import.PLE,Detalhamento!$E31,Detalhamento!AT$15)),IF(INDEX(Import.PLE,Detalhamento!$E31,Detalhamento!AT$15)&lt;=mediçao,0,OFFSET(Import.PLQ,$A31-1,AT$15-1,1,1)),OFFSET(Import.PLQ,$A31-1,AT$15-1,1,1)),(1-PLE!$AA$28)*OFFSET(Import.PLQ,$A31-1,AT$15-1,1,1))))</f>
        <v>0</v>
      </c>
      <c r="AU31" s="183">
        <f ca="1">IF(AU$13="",0,CHOOSE(Detalhamento.OpçãoServiços,OFFSET(Import.PLQ,$A31-1,AU$15-1,1,1),IF($E31&lt;&gt;1,IF(ISNUMBER(INDEX(Import.PLE,Detalhamento!$E31,Detalhamento!AU$15)),IF(INDEX(Import.PLE,Detalhamento!$E31,Detalhamento!AU$15)&lt;=mediçao,OFFSET(Import.PLQ,$A31-1,AU$15-1,1,1),0),0),PLE!$AA$28*OFFSET(Import.PLQ,$A31-1,AU$15-1,1,1)),IF($E31&lt;&gt;1,IF(ISNUMBER(INDEX(Import.PLE,Detalhamento!$E31,Detalhamento!AU$15)),IF(INDEX(Import.PLE,Detalhamento!$E31,Detalhamento!AU$15)&lt;=mediçao,0,OFFSET(Import.PLQ,$A31-1,AU$15-1,1,1)),OFFSET(Import.PLQ,$A31-1,AU$15-1,1,1)),(1-PLE!$AA$28)*OFFSET(Import.PLQ,$A31-1,AU$15-1,1,1))))</f>
        <v>0</v>
      </c>
      <c r="AV31" s="183">
        <f ca="1">IF(AV$13="",0,CHOOSE(Detalhamento.OpçãoServiços,OFFSET(Import.PLQ,$A31-1,AV$15-1,1,1),IF($E31&lt;&gt;1,IF(ISNUMBER(INDEX(Import.PLE,Detalhamento!$E31,Detalhamento!AV$15)),IF(INDEX(Import.PLE,Detalhamento!$E31,Detalhamento!AV$15)&lt;=mediçao,OFFSET(Import.PLQ,$A31-1,AV$15-1,1,1),0),0),PLE!$AA$28*OFFSET(Import.PLQ,$A31-1,AV$15-1,1,1)),IF($E31&lt;&gt;1,IF(ISNUMBER(INDEX(Import.PLE,Detalhamento!$E31,Detalhamento!AV$15)),IF(INDEX(Import.PLE,Detalhamento!$E31,Detalhamento!AV$15)&lt;=mediçao,0,OFFSET(Import.PLQ,$A31-1,AV$15-1,1,1)),OFFSET(Import.PLQ,$A31-1,AV$15-1,1,1)),(1-PLE!$AA$28)*OFFSET(Import.PLQ,$A31-1,AV$15-1,1,1))))</f>
        <v>0</v>
      </c>
      <c r="AW31" s="183">
        <f ca="1">IF(AW$13="",0,CHOOSE(Detalhamento.OpçãoServiços,OFFSET(Import.PLQ,$A31-1,AW$15-1,1,1),IF($E31&lt;&gt;1,IF(ISNUMBER(INDEX(Import.PLE,Detalhamento!$E31,Detalhamento!AW$15)),IF(INDEX(Import.PLE,Detalhamento!$E31,Detalhamento!AW$15)&lt;=mediçao,OFFSET(Import.PLQ,$A31-1,AW$15-1,1,1),0),0),PLE!$AA$28*OFFSET(Import.PLQ,$A31-1,AW$15-1,1,1)),IF($E31&lt;&gt;1,IF(ISNUMBER(INDEX(Import.PLE,Detalhamento!$E31,Detalhamento!AW$15)),IF(INDEX(Import.PLE,Detalhamento!$E31,Detalhamento!AW$15)&lt;=mediçao,0,OFFSET(Import.PLQ,$A31-1,AW$15-1,1,1)),OFFSET(Import.PLQ,$A31-1,AW$15-1,1,1)),(1-PLE!$AA$28)*OFFSET(Import.PLQ,$A31-1,AW$15-1,1,1))))</f>
        <v>0</v>
      </c>
      <c r="AX31" s="183">
        <f ca="1">IF(AX$13="",0,CHOOSE(Detalhamento.OpçãoServiços,OFFSET(Import.PLQ,$A31-1,AX$15-1,1,1),IF($E31&lt;&gt;1,IF(ISNUMBER(INDEX(Import.PLE,Detalhamento!$E31,Detalhamento!AX$15)),IF(INDEX(Import.PLE,Detalhamento!$E31,Detalhamento!AX$15)&lt;=mediçao,OFFSET(Import.PLQ,$A31-1,AX$15-1,1,1),0),0),PLE!$AA$28*OFFSET(Import.PLQ,$A31-1,AX$15-1,1,1)),IF($E31&lt;&gt;1,IF(ISNUMBER(INDEX(Import.PLE,Detalhamento!$E31,Detalhamento!AX$15)),IF(INDEX(Import.PLE,Detalhamento!$E31,Detalhamento!AX$15)&lt;=mediçao,0,OFFSET(Import.PLQ,$A31-1,AX$15-1,1,1)),OFFSET(Import.PLQ,$A31-1,AX$15-1,1,1)),(1-PLE!$AA$28)*OFFSET(Import.PLQ,$A31-1,AX$15-1,1,1))))</f>
        <v>0</v>
      </c>
      <c r="AY31" s="183">
        <f ca="1">IF(AY$13="",0,CHOOSE(Detalhamento.OpçãoServiços,OFFSET(Import.PLQ,$A31-1,AY$15-1,1,1),IF($E31&lt;&gt;1,IF(ISNUMBER(INDEX(Import.PLE,Detalhamento!$E31,Detalhamento!AY$15)),IF(INDEX(Import.PLE,Detalhamento!$E31,Detalhamento!AY$15)&lt;=mediçao,OFFSET(Import.PLQ,$A31-1,AY$15-1,1,1),0),0),PLE!$AA$28*OFFSET(Import.PLQ,$A31-1,AY$15-1,1,1)),IF($E31&lt;&gt;1,IF(ISNUMBER(INDEX(Import.PLE,Detalhamento!$E31,Detalhamento!AY$15)),IF(INDEX(Import.PLE,Detalhamento!$E31,Detalhamento!AY$15)&lt;=mediçao,0,OFFSET(Import.PLQ,$A31-1,AY$15-1,1,1)),OFFSET(Import.PLQ,$A31-1,AY$15-1,1,1)),(1-PLE!$AA$28)*OFFSET(Import.PLQ,$A31-1,AY$15-1,1,1))))</f>
        <v>0</v>
      </c>
      <c r="AZ31" s="183">
        <f ca="1">IF(AZ$13="",0,CHOOSE(Detalhamento.OpçãoServiços,OFFSET(Import.PLQ,$A31-1,AZ$15-1,1,1),IF($E31&lt;&gt;1,IF(ISNUMBER(INDEX(Import.PLE,Detalhamento!$E31,Detalhamento!AZ$15)),IF(INDEX(Import.PLE,Detalhamento!$E31,Detalhamento!AZ$15)&lt;=mediçao,OFFSET(Import.PLQ,$A31-1,AZ$15-1,1,1),0),0),PLE!$AA$28*OFFSET(Import.PLQ,$A31-1,AZ$15-1,1,1)),IF($E31&lt;&gt;1,IF(ISNUMBER(INDEX(Import.PLE,Detalhamento!$E31,Detalhamento!AZ$15)),IF(INDEX(Import.PLE,Detalhamento!$E31,Detalhamento!AZ$15)&lt;=mediçao,0,OFFSET(Import.PLQ,$A31-1,AZ$15-1,1,1)),OFFSET(Import.PLQ,$A31-1,AZ$15-1,1,1)),(1-PLE!$AA$28)*OFFSET(Import.PLQ,$A31-1,AZ$15-1,1,1))))</f>
        <v>0</v>
      </c>
      <c r="BA31" s="183">
        <f ca="1">IF(BA$13="",0,CHOOSE(Detalhamento.OpçãoServiços,OFFSET(Import.PLQ,$A31-1,BA$15-1,1,1),IF($E31&lt;&gt;1,IF(ISNUMBER(INDEX(Import.PLE,Detalhamento!$E31,Detalhamento!BA$15)),IF(INDEX(Import.PLE,Detalhamento!$E31,Detalhamento!BA$15)&lt;=mediçao,OFFSET(Import.PLQ,$A31-1,BA$15-1,1,1),0),0),PLE!$AA$28*OFFSET(Import.PLQ,$A31-1,BA$15-1,1,1)),IF($E31&lt;&gt;1,IF(ISNUMBER(INDEX(Import.PLE,Detalhamento!$E31,Detalhamento!BA$15)),IF(INDEX(Import.PLE,Detalhamento!$E31,Detalhamento!BA$15)&lt;=mediçao,0,OFFSET(Import.PLQ,$A31-1,BA$15-1,1,1)),OFFSET(Import.PLQ,$A31-1,BA$15-1,1,1)),(1-PLE!$AA$28)*OFFSET(Import.PLQ,$A31-1,BA$15-1,1,1))))</f>
        <v>0</v>
      </c>
      <c r="BB31" s="183">
        <f ca="1">IF(BB$13="",0,CHOOSE(Detalhamento.OpçãoServiços,OFFSET(Import.PLQ,$A31-1,BB$15-1,1,1),IF($E31&lt;&gt;1,IF(ISNUMBER(INDEX(Import.PLE,Detalhamento!$E31,Detalhamento!BB$15)),IF(INDEX(Import.PLE,Detalhamento!$E31,Detalhamento!BB$15)&lt;=mediçao,OFFSET(Import.PLQ,$A31-1,BB$15-1,1,1),0),0),PLE!$AA$28*OFFSET(Import.PLQ,$A31-1,BB$15-1,1,1)),IF($E31&lt;&gt;1,IF(ISNUMBER(INDEX(Import.PLE,Detalhamento!$E31,Detalhamento!BB$15)),IF(INDEX(Import.PLE,Detalhamento!$E31,Detalhamento!BB$15)&lt;=mediçao,0,OFFSET(Import.PLQ,$A31-1,BB$15-1,1,1)),OFFSET(Import.PLQ,$A31-1,BB$15-1,1,1)),(1-PLE!$AA$28)*OFFSET(Import.PLQ,$A31-1,BB$15-1,1,1))))</f>
        <v>0</v>
      </c>
      <c r="BC31" s="183">
        <f ca="1">IF(BC$13="",0,CHOOSE(Detalhamento.OpçãoServiços,OFFSET(Import.PLQ,$A31-1,BC$15-1,1,1),IF($E31&lt;&gt;1,IF(ISNUMBER(INDEX(Import.PLE,Detalhamento!$E31,Detalhamento!BC$15)),IF(INDEX(Import.PLE,Detalhamento!$E31,Detalhamento!BC$15)&lt;=mediçao,OFFSET(Import.PLQ,$A31-1,BC$15-1,1,1),0),0),PLE!$AA$28*OFFSET(Import.PLQ,$A31-1,BC$15-1,1,1)),IF($E31&lt;&gt;1,IF(ISNUMBER(INDEX(Import.PLE,Detalhamento!$E31,Detalhamento!BC$15)),IF(INDEX(Import.PLE,Detalhamento!$E31,Detalhamento!BC$15)&lt;=mediçao,0,OFFSET(Import.PLQ,$A31-1,BC$15-1,1,1)),OFFSET(Import.PLQ,$A31-1,BC$15-1,1,1)),(1-PLE!$AA$28)*OFFSET(Import.PLQ,$A31-1,BC$15-1,1,1))))</f>
        <v>0</v>
      </c>
      <c r="BD31" s="183">
        <f ca="1">IF(BD$13="",0,CHOOSE(Detalhamento.OpçãoServiços,OFFSET(Import.PLQ,$A31-1,BD$15-1,1,1),IF($E31&lt;&gt;1,IF(ISNUMBER(INDEX(Import.PLE,Detalhamento!$E31,Detalhamento!BD$15)),IF(INDEX(Import.PLE,Detalhamento!$E31,Detalhamento!BD$15)&lt;=mediçao,OFFSET(Import.PLQ,$A31-1,BD$15-1,1,1),0),0),PLE!$AA$28*OFFSET(Import.PLQ,$A31-1,BD$15-1,1,1)),IF($E31&lt;&gt;1,IF(ISNUMBER(INDEX(Import.PLE,Detalhamento!$E31,Detalhamento!BD$15)),IF(INDEX(Import.PLE,Detalhamento!$E31,Detalhamento!BD$15)&lt;=mediçao,0,OFFSET(Import.PLQ,$A31-1,BD$15-1,1,1)),OFFSET(Import.PLQ,$A31-1,BD$15-1,1,1)),(1-PLE!$AA$28)*OFFSET(Import.PLQ,$A31-1,BD$15-1,1,1))))</f>
        <v>0</v>
      </c>
      <c r="BE31" s="183">
        <f ca="1">IF(BE$13="",0,CHOOSE(Detalhamento.OpçãoServiços,OFFSET(Import.PLQ,$A31-1,BE$15-1,1,1),IF($E31&lt;&gt;1,IF(ISNUMBER(INDEX(Import.PLE,Detalhamento!$E31,Detalhamento!BE$15)),IF(INDEX(Import.PLE,Detalhamento!$E31,Detalhamento!BE$15)&lt;=mediçao,OFFSET(Import.PLQ,$A31-1,BE$15-1,1,1),0),0),PLE!$AA$28*OFFSET(Import.PLQ,$A31-1,BE$15-1,1,1)),IF($E31&lt;&gt;1,IF(ISNUMBER(INDEX(Import.PLE,Detalhamento!$E31,Detalhamento!BE$15)),IF(INDEX(Import.PLE,Detalhamento!$E31,Detalhamento!BE$15)&lt;=mediçao,0,OFFSET(Import.PLQ,$A31-1,BE$15-1,1,1)),OFFSET(Import.PLQ,$A31-1,BE$15-1,1,1)),(1-PLE!$AA$28)*OFFSET(Import.PLQ,$A31-1,BE$15-1,1,1))))</f>
        <v>0</v>
      </c>
      <c r="BF31" s="183">
        <f ca="1">IF(BF$13="",0,CHOOSE(Detalhamento.OpçãoServiços,OFFSET(Import.PLQ,$A31-1,BF$15-1,1,1),IF($E31&lt;&gt;1,IF(ISNUMBER(INDEX(Import.PLE,Detalhamento!$E31,Detalhamento!BF$15)),IF(INDEX(Import.PLE,Detalhamento!$E31,Detalhamento!BF$15)&lt;=mediçao,OFFSET(Import.PLQ,$A31-1,BF$15-1,1,1),0),0),PLE!$AA$28*OFFSET(Import.PLQ,$A31-1,BF$15-1,1,1)),IF($E31&lt;&gt;1,IF(ISNUMBER(INDEX(Import.PLE,Detalhamento!$E31,Detalhamento!BF$15)),IF(INDEX(Import.PLE,Detalhamento!$E31,Detalhamento!BF$15)&lt;=mediçao,0,OFFSET(Import.PLQ,$A31-1,BF$15-1,1,1)),OFFSET(Import.PLQ,$A31-1,BF$15-1,1,1)),(1-PLE!$AA$28)*OFFSET(Import.PLQ,$A31-1,BF$15-1,1,1))))</f>
        <v>0</v>
      </c>
      <c r="BG31" s="183">
        <f ca="1">IF(BG$13="",0,CHOOSE(Detalhamento.OpçãoServiços,OFFSET(Import.PLQ,$A31-1,BG$15-1,1,1),IF($E31&lt;&gt;1,IF(ISNUMBER(INDEX(Import.PLE,Detalhamento!$E31,Detalhamento!BG$15)),IF(INDEX(Import.PLE,Detalhamento!$E31,Detalhamento!BG$15)&lt;=mediçao,OFFSET(Import.PLQ,$A31-1,BG$15-1,1,1),0),0),PLE!$AA$28*OFFSET(Import.PLQ,$A31-1,BG$15-1,1,1)),IF($E31&lt;&gt;1,IF(ISNUMBER(INDEX(Import.PLE,Detalhamento!$E31,Detalhamento!BG$15)),IF(INDEX(Import.PLE,Detalhamento!$E31,Detalhamento!BG$15)&lt;=mediçao,0,OFFSET(Import.PLQ,$A31-1,BG$15-1,1,1)),OFFSET(Import.PLQ,$A31-1,BG$15-1,1,1)),(1-PLE!$AA$28)*OFFSET(Import.PLQ,$A31-1,BG$15-1,1,1))))</f>
        <v>0</v>
      </c>
      <c r="BH31" s="183">
        <f ca="1">IF(BH$13="",0,CHOOSE(Detalhamento.OpçãoServiços,OFFSET(Import.PLQ,$A31-1,BH$15-1,1,1),IF($E31&lt;&gt;1,IF(ISNUMBER(INDEX(Import.PLE,Detalhamento!$E31,Detalhamento!BH$15)),IF(INDEX(Import.PLE,Detalhamento!$E31,Detalhamento!BH$15)&lt;=mediçao,OFFSET(Import.PLQ,$A31-1,BH$15-1,1,1),0),0),PLE!$AA$28*OFFSET(Import.PLQ,$A31-1,BH$15-1,1,1)),IF($E31&lt;&gt;1,IF(ISNUMBER(INDEX(Import.PLE,Detalhamento!$E31,Detalhamento!BH$15)),IF(INDEX(Import.PLE,Detalhamento!$E31,Detalhamento!BH$15)&lt;=mediçao,0,OFFSET(Import.PLQ,$A31-1,BH$15-1,1,1)),OFFSET(Import.PLQ,$A31-1,BH$15-1,1,1)),(1-PLE!$AA$28)*OFFSET(Import.PLQ,$A31-1,BH$15-1,1,1))))</f>
        <v>0</v>
      </c>
      <c r="BI31" s="183">
        <f ca="1">IF(BI$13="",0,CHOOSE(Detalhamento.OpçãoServiços,OFFSET(Import.PLQ,$A31-1,BI$15-1,1,1),IF($E31&lt;&gt;1,IF(ISNUMBER(INDEX(Import.PLE,Detalhamento!$E31,Detalhamento!BI$15)),IF(INDEX(Import.PLE,Detalhamento!$E31,Detalhamento!BI$15)&lt;=mediçao,OFFSET(Import.PLQ,$A31-1,BI$15-1,1,1),0),0),PLE!$AA$28*OFFSET(Import.PLQ,$A31-1,BI$15-1,1,1)),IF($E31&lt;&gt;1,IF(ISNUMBER(INDEX(Import.PLE,Detalhamento!$E31,Detalhamento!BI$15)),IF(INDEX(Import.PLE,Detalhamento!$E31,Detalhamento!BI$15)&lt;=mediçao,0,OFFSET(Import.PLQ,$A31-1,BI$15-1,1,1)),OFFSET(Import.PLQ,$A31-1,BI$15-1,1,1)),(1-PLE!$AA$28)*OFFSET(Import.PLQ,$A31-1,BI$15-1,1,1))))</f>
        <v>0</v>
      </c>
    </row>
    <row r="32" spans="1:61" x14ac:dyDescent="0.2">
      <c r="A32" s="196">
        <v>9</v>
      </c>
      <c r="B32" s="28" t="str">
        <f t="shared" ca="1" si="8"/>
        <v>Serviço</v>
      </c>
      <c r="E32" s="193">
        <f t="shared" ca="1" si="9"/>
        <v>4</v>
      </c>
      <c r="F32" s="194">
        <f t="shared" ca="1" si="10"/>
        <v>40009</v>
      </c>
      <c r="G32" s="194" t="str">
        <f t="shared" ca="1" si="11"/>
        <v>4.1</v>
      </c>
      <c r="H32" s="222" t="str">
        <f t="shared" ca="1" si="11"/>
        <v>MOBILIZAÇÃO E DESMOBILIZAÇÃO</v>
      </c>
      <c r="I32" s="48" t="str">
        <f t="shared" ca="1" si="12"/>
        <v>UND.</v>
      </c>
      <c r="J32" s="183">
        <f t="shared" ca="1" si="13"/>
        <v>1</v>
      </c>
      <c r="K32" s="83"/>
      <c r="L32" s="183">
        <f ca="1">IF(L$13="",0,CHOOSE(Detalhamento.OpçãoServiços,OFFSET(Import.PLQ,$A32-1,L$15-1,1,1),IF($E32&lt;&gt;1,IF(ISNUMBER(INDEX(Import.PLE,Detalhamento!$E32,Detalhamento!L$15)),IF(INDEX(Import.PLE,Detalhamento!$E32,Detalhamento!L$15)&lt;=mediçao,OFFSET(Import.PLQ,$A32-1,L$15-1,1,1),0),0),PLE!$AA$28*OFFSET(Import.PLQ,$A32-1,L$15-1,1,1)),IF($E32&lt;&gt;1,IF(ISNUMBER(INDEX(Import.PLE,Detalhamento!$E32,Detalhamento!L$15)),IF(INDEX(Import.PLE,Detalhamento!$E32,Detalhamento!L$15)&lt;=mediçao,0,OFFSET(Import.PLQ,$A32-1,L$15-1,1,1)),OFFSET(Import.PLQ,$A32-1,L$15-1,1,1)),(1-PLE!$AA$28)*OFFSET(Import.PLQ,$A32-1,L$15-1,1,1))))</f>
        <v>1</v>
      </c>
      <c r="M32" s="183">
        <f ca="1">IF(M$13="",0,CHOOSE(Detalhamento.OpçãoServiços,OFFSET(Import.PLQ,$A32-1,M$15-1,1,1),IF($E32&lt;&gt;1,IF(ISNUMBER(INDEX(Import.PLE,Detalhamento!$E32,Detalhamento!M$15)),IF(INDEX(Import.PLE,Detalhamento!$E32,Detalhamento!M$15)&lt;=mediçao,OFFSET(Import.PLQ,$A32-1,M$15-1,1,1),0),0),PLE!$AA$28*OFFSET(Import.PLQ,$A32-1,M$15-1,1,1)),IF($E32&lt;&gt;1,IF(ISNUMBER(INDEX(Import.PLE,Detalhamento!$E32,Detalhamento!M$15)),IF(INDEX(Import.PLE,Detalhamento!$E32,Detalhamento!M$15)&lt;=mediçao,0,OFFSET(Import.PLQ,$A32-1,M$15-1,1,1)),OFFSET(Import.PLQ,$A32-1,M$15-1,1,1)),(1-PLE!$AA$28)*OFFSET(Import.PLQ,$A32-1,M$15-1,1,1))))</f>
        <v>0</v>
      </c>
      <c r="N32" s="183">
        <f ca="1">IF(N$13="",0,CHOOSE(Detalhamento.OpçãoServiços,OFFSET(Import.PLQ,$A32-1,N$15-1,1,1),IF($E32&lt;&gt;1,IF(ISNUMBER(INDEX(Import.PLE,Detalhamento!$E32,Detalhamento!N$15)),IF(INDEX(Import.PLE,Detalhamento!$E32,Detalhamento!N$15)&lt;=mediçao,OFFSET(Import.PLQ,$A32-1,N$15-1,1,1),0),0),PLE!$AA$28*OFFSET(Import.PLQ,$A32-1,N$15-1,1,1)),IF($E32&lt;&gt;1,IF(ISNUMBER(INDEX(Import.PLE,Detalhamento!$E32,Detalhamento!N$15)),IF(INDEX(Import.PLE,Detalhamento!$E32,Detalhamento!N$15)&lt;=mediçao,0,OFFSET(Import.PLQ,$A32-1,N$15-1,1,1)),OFFSET(Import.PLQ,$A32-1,N$15-1,1,1)),(1-PLE!$AA$28)*OFFSET(Import.PLQ,$A32-1,N$15-1,1,1))))</f>
        <v>0</v>
      </c>
      <c r="O32" s="183">
        <f ca="1">IF(O$13="",0,CHOOSE(Detalhamento.OpçãoServiços,OFFSET(Import.PLQ,$A32-1,O$15-1,1,1),IF($E32&lt;&gt;1,IF(ISNUMBER(INDEX(Import.PLE,Detalhamento!$E32,Detalhamento!O$15)),IF(INDEX(Import.PLE,Detalhamento!$E32,Detalhamento!O$15)&lt;=mediçao,OFFSET(Import.PLQ,$A32-1,O$15-1,1,1),0),0),PLE!$AA$28*OFFSET(Import.PLQ,$A32-1,O$15-1,1,1)),IF($E32&lt;&gt;1,IF(ISNUMBER(INDEX(Import.PLE,Detalhamento!$E32,Detalhamento!O$15)),IF(INDEX(Import.PLE,Detalhamento!$E32,Detalhamento!O$15)&lt;=mediçao,0,OFFSET(Import.PLQ,$A32-1,O$15-1,1,1)),OFFSET(Import.PLQ,$A32-1,O$15-1,1,1)),(1-PLE!$AA$28)*OFFSET(Import.PLQ,$A32-1,O$15-1,1,1))))</f>
        <v>0</v>
      </c>
      <c r="P32" s="183">
        <f ca="1">IF(P$13="",0,CHOOSE(Detalhamento.OpçãoServiços,OFFSET(Import.PLQ,$A32-1,P$15-1,1,1),IF($E32&lt;&gt;1,IF(ISNUMBER(INDEX(Import.PLE,Detalhamento!$E32,Detalhamento!P$15)),IF(INDEX(Import.PLE,Detalhamento!$E32,Detalhamento!P$15)&lt;=mediçao,OFFSET(Import.PLQ,$A32-1,P$15-1,1,1),0),0),PLE!$AA$28*OFFSET(Import.PLQ,$A32-1,P$15-1,1,1)),IF($E32&lt;&gt;1,IF(ISNUMBER(INDEX(Import.PLE,Detalhamento!$E32,Detalhamento!P$15)),IF(INDEX(Import.PLE,Detalhamento!$E32,Detalhamento!P$15)&lt;=mediçao,0,OFFSET(Import.PLQ,$A32-1,P$15-1,1,1)),OFFSET(Import.PLQ,$A32-1,P$15-1,1,1)),(1-PLE!$AA$28)*OFFSET(Import.PLQ,$A32-1,P$15-1,1,1))))</f>
        <v>0</v>
      </c>
      <c r="Q32" s="183">
        <f ca="1">IF(Q$13="",0,CHOOSE(Detalhamento.OpçãoServiços,OFFSET(Import.PLQ,$A32-1,Q$15-1,1,1),IF($E32&lt;&gt;1,IF(ISNUMBER(INDEX(Import.PLE,Detalhamento!$E32,Detalhamento!Q$15)),IF(INDEX(Import.PLE,Detalhamento!$E32,Detalhamento!Q$15)&lt;=mediçao,OFFSET(Import.PLQ,$A32-1,Q$15-1,1,1),0),0),PLE!$AA$28*OFFSET(Import.PLQ,$A32-1,Q$15-1,1,1)),IF($E32&lt;&gt;1,IF(ISNUMBER(INDEX(Import.PLE,Detalhamento!$E32,Detalhamento!Q$15)),IF(INDEX(Import.PLE,Detalhamento!$E32,Detalhamento!Q$15)&lt;=mediçao,0,OFFSET(Import.PLQ,$A32-1,Q$15-1,1,1)),OFFSET(Import.PLQ,$A32-1,Q$15-1,1,1)),(1-PLE!$AA$28)*OFFSET(Import.PLQ,$A32-1,Q$15-1,1,1))))</f>
        <v>0</v>
      </c>
      <c r="R32" s="183">
        <f ca="1">IF(R$13="",0,CHOOSE(Detalhamento.OpçãoServiços,OFFSET(Import.PLQ,$A32-1,R$15-1,1,1),IF($E32&lt;&gt;1,IF(ISNUMBER(INDEX(Import.PLE,Detalhamento!$E32,Detalhamento!R$15)),IF(INDEX(Import.PLE,Detalhamento!$E32,Detalhamento!R$15)&lt;=mediçao,OFFSET(Import.PLQ,$A32-1,R$15-1,1,1),0),0),PLE!$AA$28*OFFSET(Import.PLQ,$A32-1,R$15-1,1,1)),IF($E32&lt;&gt;1,IF(ISNUMBER(INDEX(Import.PLE,Detalhamento!$E32,Detalhamento!R$15)),IF(INDEX(Import.PLE,Detalhamento!$E32,Detalhamento!R$15)&lt;=mediçao,0,OFFSET(Import.PLQ,$A32-1,R$15-1,1,1)),OFFSET(Import.PLQ,$A32-1,R$15-1,1,1)),(1-PLE!$AA$28)*OFFSET(Import.PLQ,$A32-1,R$15-1,1,1))))</f>
        <v>0</v>
      </c>
      <c r="S32" s="183">
        <f ca="1">IF(S$13="",0,CHOOSE(Detalhamento.OpçãoServiços,OFFSET(Import.PLQ,$A32-1,S$15-1,1,1),IF($E32&lt;&gt;1,IF(ISNUMBER(INDEX(Import.PLE,Detalhamento!$E32,Detalhamento!S$15)),IF(INDEX(Import.PLE,Detalhamento!$E32,Detalhamento!S$15)&lt;=mediçao,OFFSET(Import.PLQ,$A32-1,S$15-1,1,1),0),0),PLE!$AA$28*OFFSET(Import.PLQ,$A32-1,S$15-1,1,1)),IF($E32&lt;&gt;1,IF(ISNUMBER(INDEX(Import.PLE,Detalhamento!$E32,Detalhamento!S$15)),IF(INDEX(Import.PLE,Detalhamento!$E32,Detalhamento!S$15)&lt;=mediçao,0,OFFSET(Import.PLQ,$A32-1,S$15-1,1,1)),OFFSET(Import.PLQ,$A32-1,S$15-1,1,1)),(1-PLE!$AA$28)*OFFSET(Import.PLQ,$A32-1,S$15-1,1,1))))</f>
        <v>0</v>
      </c>
      <c r="T32" s="183">
        <f ca="1">IF(T$13="",0,CHOOSE(Detalhamento.OpçãoServiços,OFFSET(Import.PLQ,$A32-1,T$15-1,1,1),IF($E32&lt;&gt;1,IF(ISNUMBER(INDEX(Import.PLE,Detalhamento!$E32,Detalhamento!T$15)),IF(INDEX(Import.PLE,Detalhamento!$E32,Detalhamento!T$15)&lt;=mediçao,OFFSET(Import.PLQ,$A32-1,T$15-1,1,1),0),0),PLE!$AA$28*OFFSET(Import.PLQ,$A32-1,T$15-1,1,1)),IF($E32&lt;&gt;1,IF(ISNUMBER(INDEX(Import.PLE,Detalhamento!$E32,Detalhamento!T$15)),IF(INDEX(Import.PLE,Detalhamento!$E32,Detalhamento!T$15)&lt;=mediçao,0,OFFSET(Import.PLQ,$A32-1,T$15-1,1,1)),OFFSET(Import.PLQ,$A32-1,T$15-1,1,1)),(1-PLE!$AA$28)*OFFSET(Import.PLQ,$A32-1,T$15-1,1,1))))</f>
        <v>0</v>
      </c>
      <c r="U32" s="183">
        <f ca="1">IF(U$13="",0,CHOOSE(Detalhamento.OpçãoServiços,OFFSET(Import.PLQ,$A32-1,U$15-1,1,1),IF($E32&lt;&gt;1,IF(ISNUMBER(INDEX(Import.PLE,Detalhamento!$E32,Detalhamento!U$15)),IF(INDEX(Import.PLE,Detalhamento!$E32,Detalhamento!U$15)&lt;=mediçao,OFFSET(Import.PLQ,$A32-1,U$15-1,1,1),0),0),PLE!$AA$28*OFFSET(Import.PLQ,$A32-1,U$15-1,1,1)),IF($E32&lt;&gt;1,IF(ISNUMBER(INDEX(Import.PLE,Detalhamento!$E32,Detalhamento!U$15)),IF(INDEX(Import.PLE,Detalhamento!$E32,Detalhamento!U$15)&lt;=mediçao,0,OFFSET(Import.PLQ,$A32-1,U$15-1,1,1)),OFFSET(Import.PLQ,$A32-1,U$15-1,1,1)),(1-PLE!$AA$28)*OFFSET(Import.PLQ,$A32-1,U$15-1,1,1))))</f>
        <v>0</v>
      </c>
      <c r="V32" s="183">
        <f ca="1">IF(V$13="",0,CHOOSE(Detalhamento.OpçãoServiços,OFFSET(Import.PLQ,$A32-1,V$15-1,1,1),IF($E32&lt;&gt;1,IF(ISNUMBER(INDEX(Import.PLE,Detalhamento!$E32,Detalhamento!V$15)),IF(INDEX(Import.PLE,Detalhamento!$E32,Detalhamento!V$15)&lt;=mediçao,OFFSET(Import.PLQ,$A32-1,V$15-1,1,1),0),0),PLE!$AA$28*OFFSET(Import.PLQ,$A32-1,V$15-1,1,1)),IF($E32&lt;&gt;1,IF(ISNUMBER(INDEX(Import.PLE,Detalhamento!$E32,Detalhamento!V$15)),IF(INDEX(Import.PLE,Detalhamento!$E32,Detalhamento!V$15)&lt;=mediçao,0,OFFSET(Import.PLQ,$A32-1,V$15-1,1,1)),OFFSET(Import.PLQ,$A32-1,V$15-1,1,1)),(1-PLE!$AA$28)*OFFSET(Import.PLQ,$A32-1,V$15-1,1,1))))</f>
        <v>0</v>
      </c>
      <c r="W32" s="183">
        <f ca="1">IF(W$13="",0,CHOOSE(Detalhamento.OpçãoServiços,OFFSET(Import.PLQ,$A32-1,W$15-1,1,1),IF($E32&lt;&gt;1,IF(ISNUMBER(INDEX(Import.PLE,Detalhamento!$E32,Detalhamento!W$15)),IF(INDEX(Import.PLE,Detalhamento!$E32,Detalhamento!W$15)&lt;=mediçao,OFFSET(Import.PLQ,$A32-1,W$15-1,1,1),0),0),PLE!$AA$28*OFFSET(Import.PLQ,$A32-1,W$15-1,1,1)),IF($E32&lt;&gt;1,IF(ISNUMBER(INDEX(Import.PLE,Detalhamento!$E32,Detalhamento!W$15)),IF(INDEX(Import.PLE,Detalhamento!$E32,Detalhamento!W$15)&lt;=mediçao,0,OFFSET(Import.PLQ,$A32-1,W$15-1,1,1)),OFFSET(Import.PLQ,$A32-1,W$15-1,1,1)),(1-PLE!$AA$28)*OFFSET(Import.PLQ,$A32-1,W$15-1,1,1))))</f>
        <v>0</v>
      </c>
      <c r="X32" s="183">
        <f ca="1">IF(X$13="",0,CHOOSE(Detalhamento.OpçãoServiços,OFFSET(Import.PLQ,$A32-1,X$15-1,1,1),IF($E32&lt;&gt;1,IF(ISNUMBER(INDEX(Import.PLE,Detalhamento!$E32,Detalhamento!X$15)),IF(INDEX(Import.PLE,Detalhamento!$E32,Detalhamento!X$15)&lt;=mediçao,OFFSET(Import.PLQ,$A32-1,X$15-1,1,1),0),0),PLE!$AA$28*OFFSET(Import.PLQ,$A32-1,X$15-1,1,1)),IF($E32&lt;&gt;1,IF(ISNUMBER(INDEX(Import.PLE,Detalhamento!$E32,Detalhamento!X$15)),IF(INDEX(Import.PLE,Detalhamento!$E32,Detalhamento!X$15)&lt;=mediçao,0,OFFSET(Import.PLQ,$A32-1,X$15-1,1,1)),OFFSET(Import.PLQ,$A32-1,X$15-1,1,1)),(1-PLE!$AA$28)*OFFSET(Import.PLQ,$A32-1,X$15-1,1,1))))</f>
        <v>0</v>
      </c>
      <c r="Y32" s="183">
        <f ca="1">IF(Y$13="",0,CHOOSE(Detalhamento.OpçãoServiços,OFFSET(Import.PLQ,$A32-1,Y$15-1,1,1),IF($E32&lt;&gt;1,IF(ISNUMBER(INDEX(Import.PLE,Detalhamento!$E32,Detalhamento!Y$15)),IF(INDEX(Import.PLE,Detalhamento!$E32,Detalhamento!Y$15)&lt;=mediçao,OFFSET(Import.PLQ,$A32-1,Y$15-1,1,1),0),0),PLE!$AA$28*OFFSET(Import.PLQ,$A32-1,Y$15-1,1,1)),IF($E32&lt;&gt;1,IF(ISNUMBER(INDEX(Import.PLE,Detalhamento!$E32,Detalhamento!Y$15)),IF(INDEX(Import.PLE,Detalhamento!$E32,Detalhamento!Y$15)&lt;=mediçao,0,OFFSET(Import.PLQ,$A32-1,Y$15-1,1,1)),OFFSET(Import.PLQ,$A32-1,Y$15-1,1,1)),(1-PLE!$AA$28)*OFFSET(Import.PLQ,$A32-1,Y$15-1,1,1))))</f>
        <v>0</v>
      </c>
      <c r="Z32" s="183">
        <f ca="1">IF(Z$13="",0,CHOOSE(Detalhamento.OpçãoServiços,OFFSET(Import.PLQ,$A32-1,Z$15-1,1,1),IF($E32&lt;&gt;1,IF(ISNUMBER(INDEX(Import.PLE,Detalhamento!$E32,Detalhamento!Z$15)),IF(INDEX(Import.PLE,Detalhamento!$E32,Detalhamento!Z$15)&lt;=mediçao,OFFSET(Import.PLQ,$A32-1,Z$15-1,1,1),0),0),PLE!$AA$28*OFFSET(Import.PLQ,$A32-1,Z$15-1,1,1)),IF($E32&lt;&gt;1,IF(ISNUMBER(INDEX(Import.PLE,Detalhamento!$E32,Detalhamento!Z$15)),IF(INDEX(Import.PLE,Detalhamento!$E32,Detalhamento!Z$15)&lt;=mediçao,0,OFFSET(Import.PLQ,$A32-1,Z$15-1,1,1)),OFFSET(Import.PLQ,$A32-1,Z$15-1,1,1)),(1-PLE!$AA$28)*OFFSET(Import.PLQ,$A32-1,Z$15-1,1,1))))</f>
        <v>0</v>
      </c>
      <c r="AA32" s="183">
        <f ca="1">IF(AA$13="",0,CHOOSE(Detalhamento.OpçãoServiços,OFFSET(Import.PLQ,$A32-1,AA$15-1,1,1),IF($E32&lt;&gt;1,IF(ISNUMBER(INDEX(Import.PLE,Detalhamento!$E32,Detalhamento!AA$15)),IF(INDEX(Import.PLE,Detalhamento!$E32,Detalhamento!AA$15)&lt;=mediçao,OFFSET(Import.PLQ,$A32-1,AA$15-1,1,1),0),0),PLE!$AA$28*OFFSET(Import.PLQ,$A32-1,AA$15-1,1,1)),IF($E32&lt;&gt;1,IF(ISNUMBER(INDEX(Import.PLE,Detalhamento!$E32,Detalhamento!AA$15)),IF(INDEX(Import.PLE,Detalhamento!$E32,Detalhamento!AA$15)&lt;=mediçao,0,OFFSET(Import.PLQ,$A32-1,AA$15-1,1,1)),OFFSET(Import.PLQ,$A32-1,AA$15-1,1,1)),(1-PLE!$AA$28)*OFFSET(Import.PLQ,$A32-1,AA$15-1,1,1))))</f>
        <v>0</v>
      </c>
      <c r="AB32" s="183">
        <f ca="1">IF(AB$13="",0,CHOOSE(Detalhamento.OpçãoServiços,OFFSET(Import.PLQ,$A32-1,AB$15-1,1,1),IF($E32&lt;&gt;1,IF(ISNUMBER(INDEX(Import.PLE,Detalhamento!$E32,Detalhamento!AB$15)),IF(INDEX(Import.PLE,Detalhamento!$E32,Detalhamento!AB$15)&lt;=mediçao,OFFSET(Import.PLQ,$A32-1,AB$15-1,1,1),0),0),PLE!$AA$28*OFFSET(Import.PLQ,$A32-1,AB$15-1,1,1)),IF($E32&lt;&gt;1,IF(ISNUMBER(INDEX(Import.PLE,Detalhamento!$E32,Detalhamento!AB$15)),IF(INDEX(Import.PLE,Detalhamento!$E32,Detalhamento!AB$15)&lt;=mediçao,0,OFFSET(Import.PLQ,$A32-1,AB$15-1,1,1)),OFFSET(Import.PLQ,$A32-1,AB$15-1,1,1)),(1-PLE!$AA$28)*OFFSET(Import.PLQ,$A32-1,AB$15-1,1,1))))</f>
        <v>0</v>
      </c>
      <c r="AC32" s="183">
        <f ca="1">IF(AC$13="",0,CHOOSE(Detalhamento.OpçãoServiços,OFFSET(Import.PLQ,$A32-1,AC$15-1,1,1),IF($E32&lt;&gt;1,IF(ISNUMBER(INDEX(Import.PLE,Detalhamento!$E32,Detalhamento!AC$15)),IF(INDEX(Import.PLE,Detalhamento!$E32,Detalhamento!AC$15)&lt;=mediçao,OFFSET(Import.PLQ,$A32-1,AC$15-1,1,1),0),0),PLE!$AA$28*OFFSET(Import.PLQ,$A32-1,AC$15-1,1,1)),IF($E32&lt;&gt;1,IF(ISNUMBER(INDEX(Import.PLE,Detalhamento!$E32,Detalhamento!AC$15)),IF(INDEX(Import.PLE,Detalhamento!$E32,Detalhamento!AC$15)&lt;=mediçao,0,OFFSET(Import.PLQ,$A32-1,AC$15-1,1,1)),OFFSET(Import.PLQ,$A32-1,AC$15-1,1,1)),(1-PLE!$AA$28)*OFFSET(Import.PLQ,$A32-1,AC$15-1,1,1))))</f>
        <v>0</v>
      </c>
      <c r="AD32" s="183">
        <f ca="1">IF(AD$13="",0,CHOOSE(Detalhamento.OpçãoServiços,OFFSET(Import.PLQ,$A32-1,AD$15-1,1,1),IF($E32&lt;&gt;1,IF(ISNUMBER(INDEX(Import.PLE,Detalhamento!$E32,Detalhamento!AD$15)),IF(INDEX(Import.PLE,Detalhamento!$E32,Detalhamento!AD$15)&lt;=mediçao,OFFSET(Import.PLQ,$A32-1,AD$15-1,1,1),0),0),PLE!$AA$28*OFFSET(Import.PLQ,$A32-1,AD$15-1,1,1)),IF($E32&lt;&gt;1,IF(ISNUMBER(INDEX(Import.PLE,Detalhamento!$E32,Detalhamento!AD$15)),IF(INDEX(Import.PLE,Detalhamento!$E32,Detalhamento!AD$15)&lt;=mediçao,0,OFFSET(Import.PLQ,$A32-1,AD$15-1,1,1)),OFFSET(Import.PLQ,$A32-1,AD$15-1,1,1)),(1-PLE!$AA$28)*OFFSET(Import.PLQ,$A32-1,AD$15-1,1,1))))</f>
        <v>0</v>
      </c>
      <c r="AE32" s="183">
        <f ca="1">IF(AE$13="",0,CHOOSE(Detalhamento.OpçãoServiços,OFFSET(Import.PLQ,$A32-1,AE$15-1,1,1),IF($E32&lt;&gt;1,IF(ISNUMBER(INDEX(Import.PLE,Detalhamento!$E32,Detalhamento!AE$15)),IF(INDEX(Import.PLE,Detalhamento!$E32,Detalhamento!AE$15)&lt;=mediçao,OFFSET(Import.PLQ,$A32-1,AE$15-1,1,1),0),0),PLE!$AA$28*OFFSET(Import.PLQ,$A32-1,AE$15-1,1,1)),IF($E32&lt;&gt;1,IF(ISNUMBER(INDEX(Import.PLE,Detalhamento!$E32,Detalhamento!AE$15)),IF(INDEX(Import.PLE,Detalhamento!$E32,Detalhamento!AE$15)&lt;=mediçao,0,OFFSET(Import.PLQ,$A32-1,AE$15-1,1,1)),OFFSET(Import.PLQ,$A32-1,AE$15-1,1,1)),(1-PLE!$AA$28)*OFFSET(Import.PLQ,$A32-1,AE$15-1,1,1))))</f>
        <v>0</v>
      </c>
      <c r="AF32" s="183">
        <f ca="1">IF(AF$13="",0,CHOOSE(Detalhamento.OpçãoServiços,OFFSET(Import.PLQ,$A32-1,AF$15-1,1,1),IF($E32&lt;&gt;1,IF(ISNUMBER(INDEX(Import.PLE,Detalhamento!$E32,Detalhamento!AF$15)),IF(INDEX(Import.PLE,Detalhamento!$E32,Detalhamento!AF$15)&lt;=mediçao,OFFSET(Import.PLQ,$A32-1,AF$15-1,1,1),0),0),PLE!$AA$28*OFFSET(Import.PLQ,$A32-1,AF$15-1,1,1)),IF($E32&lt;&gt;1,IF(ISNUMBER(INDEX(Import.PLE,Detalhamento!$E32,Detalhamento!AF$15)),IF(INDEX(Import.PLE,Detalhamento!$E32,Detalhamento!AF$15)&lt;=mediçao,0,OFFSET(Import.PLQ,$A32-1,AF$15-1,1,1)),OFFSET(Import.PLQ,$A32-1,AF$15-1,1,1)),(1-PLE!$AA$28)*OFFSET(Import.PLQ,$A32-1,AF$15-1,1,1))))</f>
        <v>0</v>
      </c>
      <c r="AG32" s="183">
        <f ca="1">IF(AG$13="",0,CHOOSE(Detalhamento.OpçãoServiços,OFFSET(Import.PLQ,$A32-1,AG$15-1,1,1),IF($E32&lt;&gt;1,IF(ISNUMBER(INDEX(Import.PLE,Detalhamento!$E32,Detalhamento!AG$15)),IF(INDEX(Import.PLE,Detalhamento!$E32,Detalhamento!AG$15)&lt;=mediçao,OFFSET(Import.PLQ,$A32-1,AG$15-1,1,1),0),0),PLE!$AA$28*OFFSET(Import.PLQ,$A32-1,AG$15-1,1,1)),IF($E32&lt;&gt;1,IF(ISNUMBER(INDEX(Import.PLE,Detalhamento!$E32,Detalhamento!AG$15)),IF(INDEX(Import.PLE,Detalhamento!$E32,Detalhamento!AG$15)&lt;=mediçao,0,OFFSET(Import.PLQ,$A32-1,AG$15-1,1,1)),OFFSET(Import.PLQ,$A32-1,AG$15-1,1,1)),(1-PLE!$AA$28)*OFFSET(Import.PLQ,$A32-1,AG$15-1,1,1))))</f>
        <v>0</v>
      </c>
      <c r="AH32" s="183">
        <f ca="1">IF(AH$13="",0,CHOOSE(Detalhamento.OpçãoServiços,OFFSET(Import.PLQ,$A32-1,AH$15-1,1,1),IF($E32&lt;&gt;1,IF(ISNUMBER(INDEX(Import.PLE,Detalhamento!$E32,Detalhamento!AH$15)),IF(INDEX(Import.PLE,Detalhamento!$E32,Detalhamento!AH$15)&lt;=mediçao,OFFSET(Import.PLQ,$A32-1,AH$15-1,1,1),0),0),PLE!$AA$28*OFFSET(Import.PLQ,$A32-1,AH$15-1,1,1)),IF($E32&lt;&gt;1,IF(ISNUMBER(INDEX(Import.PLE,Detalhamento!$E32,Detalhamento!AH$15)),IF(INDEX(Import.PLE,Detalhamento!$E32,Detalhamento!AH$15)&lt;=mediçao,0,OFFSET(Import.PLQ,$A32-1,AH$15-1,1,1)),OFFSET(Import.PLQ,$A32-1,AH$15-1,1,1)),(1-PLE!$AA$28)*OFFSET(Import.PLQ,$A32-1,AH$15-1,1,1))))</f>
        <v>0</v>
      </c>
      <c r="AI32" s="183">
        <f ca="1">IF(AI$13="",0,CHOOSE(Detalhamento.OpçãoServiços,OFFSET(Import.PLQ,$A32-1,AI$15-1,1,1),IF($E32&lt;&gt;1,IF(ISNUMBER(INDEX(Import.PLE,Detalhamento!$E32,Detalhamento!AI$15)),IF(INDEX(Import.PLE,Detalhamento!$E32,Detalhamento!AI$15)&lt;=mediçao,OFFSET(Import.PLQ,$A32-1,AI$15-1,1,1),0),0),PLE!$AA$28*OFFSET(Import.PLQ,$A32-1,AI$15-1,1,1)),IF($E32&lt;&gt;1,IF(ISNUMBER(INDEX(Import.PLE,Detalhamento!$E32,Detalhamento!AI$15)),IF(INDEX(Import.PLE,Detalhamento!$E32,Detalhamento!AI$15)&lt;=mediçao,0,OFFSET(Import.PLQ,$A32-1,AI$15-1,1,1)),OFFSET(Import.PLQ,$A32-1,AI$15-1,1,1)),(1-PLE!$AA$28)*OFFSET(Import.PLQ,$A32-1,AI$15-1,1,1))))</f>
        <v>0</v>
      </c>
      <c r="AJ32" s="183">
        <f ca="1">IF(AJ$13="",0,CHOOSE(Detalhamento.OpçãoServiços,OFFSET(Import.PLQ,$A32-1,AJ$15-1,1,1),IF($E32&lt;&gt;1,IF(ISNUMBER(INDEX(Import.PLE,Detalhamento!$E32,Detalhamento!AJ$15)),IF(INDEX(Import.PLE,Detalhamento!$E32,Detalhamento!AJ$15)&lt;=mediçao,OFFSET(Import.PLQ,$A32-1,AJ$15-1,1,1),0),0),PLE!$AA$28*OFFSET(Import.PLQ,$A32-1,AJ$15-1,1,1)),IF($E32&lt;&gt;1,IF(ISNUMBER(INDEX(Import.PLE,Detalhamento!$E32,Detalhamento!AJ$15)),IF(INDEX(Import.PLE,Detalhamento!$E32,Detalhamento!AJ$15)&lt;=mediçao,0,OFFSET(Import.PLQ,$A32-1,AJ$15-1,1,1)),OFFSET(Import.PLQ,$A32-1,AJ$15-1,1,1)),(1-PLE!$AA$28)*OFFSET(Import.PLQ,$A32-1,AJ$15-1,1,1))))</f>
        <v>0</v>
      </c>
      <c r="AK32" s="183">
        <f ca="1">IF(AK$13="",0,CHOOSE(Detalhamento.OpçãoServiços,OFFSET(Import.PLQ,$A32-1,AK$15-1,1,1),IF($E32&lt;&gt;1,IF(ISNUMBER(INDEX(Import.PLE,Detalhamento!$E32,Detalhamento!AK$15)),IF(INDEX(Import.PLE,Detalhamento!$E32,Detalhamento!AK$15)&lt;=mediçao,OFFSET(Import.PLQ,$A32-1,AK$15-1,1,1),0),0),PLE!$AA$28*OFFSET(Import.PLQ,$A32-1,AK$15-1,1,1)),IF($E32&lt;&gt;1,IF(ISNUMBER(INDEX(Import.PLE,Detalhamento!$E32,Detalhamento!AK$15)),IF(INDEX(Import.PLE,Detalhamento!$E32,Detalhamento!AK$15)&lt;=mediçao,0,OFFSET(Import.PLQ,$A32-1,AK$15-1,1,1)),OFFSET(Import.PLQ,$A32-1,AK$15-1,1,1)),(1-PLE!$AA$28)*OFFSET(Import.PLQ,$A32-1,AK$15-1,1,1))))</f>
        <v>0</v>
      </c>
      <c r="AL32" s="183">
        <f ca="1">IF(AL$13="",0,CHOOSE(Detalhamento.OpçãoServiços,OFFSET(Import.PLQ,$A32-1,AL$15-1,1,1),IF($E32&lt;&gt;1,IF(ISNUMBER(INDEX(Import.PLE,Detalhamento!$E32,Detalhamento!AL$15)),IF(INDEX(Import.PLE,Detalhamento!$E32,Detalhamento!AL$15)&lt;=mediçao,OFFSET(Import.PLQ,$A32-1,AL$15-1,1,1),0),0),PLE!$AA$28*OFFSET(Import.PLQ,$A32-1,AL$15-1,1,1)),IF($E32&lt;&gt;1,IF(ISNUMBER(INDEX(Import.PLE,Detalhamento!$E32,Detalhamento!AL$15)),IF(INDEX(Import.PLE,Detalhamento!$E32,Detalhamento!AL$15)&lt;=mediçao,0,OFFSET(Import.PLQ,$A32-1,AL$15-1,1,1)),OFFSET(Import.PLQ,$A32-1,AL$15-1,1,1)),(1-PLE!$AA$28)*OFFSET(Import.PLQ,$A32-1,AL$15-1,1,1))))</f>
        <v>0</v>
      </c>
      <c r="AM32" s="183">
        <f ca="1">IF(AM$13="",0,CHOOSE(Detalhamento.OpçãoServiços,OFFSET(Import.PLQ,$A32-1,AM$15-1,1,1),IF($E32&lt;&gt;1,IF(ISNUMBER(INDEX(Import.PLE,Detalhamento!$E32,Detalhamento!AM$15)),IF(INDEX(Import.PLE,Detalhamento!$E32,Detalhamento!AM$15)&lt;=mediçao,OFFSET(Import.PLQ,$A32-1,AM$15-1,1,1),0),0),PLE!$AA$28*OFFSET(Import.PLQ,$A32-1,AM$15-1,1,1)),IF($E32&lt;&gt;1,IF(ISNUMBER(INDEX(Import.PLE,Detalhamento!$E32,Detalhamento!AM$15)),IF(INDEX(Import.PLE,Detalhamento!$E32,Detalhamento!AM$15)&lt;=mediçao,0,OFFSET(Import.PLQ,$A32-1,AM$15-1,1,1)),OFFSET(Import.PLQ,$A32-1,AM$15-1,1,1)),(1-PLE!$AA$28)*OFFSET(Import.PLQ,$A32-1,AM$15-1,1,1))))</f>
        <v>0</v>
      </c>
      <c r="AN32" s="183">
        <f ca="1">IF(AN$13="",0,CHOOSE(Detalhamento.OpçãoServiços,OFFSET(Import.PLQ,$A32-1,AN$15-1,1,1),IF($E32&lt;&gt;1,IF(ISNUMBER(INDEX(Import.PLE,Detalhamento!$E32,Detalhamento!AN$15)),IF(INDEX(Import.PLE,Detalhamento!$E32,Detalhamento!AN$15)&lt;=mediçao,OFFSET(Import.PLQ,$A32-1,AN$15-1,1,1),0),0),PLE!$AA$28*OFFSET(Import.PLQ,$A32-1,AN$15-1,1,1)),IF($E32&lt;&gt;1,IF(ISNUMBER(INDEX(Import.PLE,Detalhamento!$E32,Detalhamento!AN$15)),IF(INDEX(Import.PLE,Detalhamento!$E32,Detalhamento!AN$15)&lt;=mediçao,0,OFFSET(Import.PLQ,$A32-1,AN$15-1,1,1)),OFFSET(Import.PLQ,$A32-1,AN$15-1,1,1)),(1-PLE!$AA$28)*OFFSET(Import.PLQ,$A32-1,AN$15-1,1,1))))</f>
        <v>0</v>
      </c>
      <c r="AO32" s="183">
        <f ca="1">IF(AO$13="",0,CHOOSE(Detalhamento.OpçãoServiços,OFFSET(Import.PLQ,$A32-1,AO$15-1,1,1),IF($E32&lt;&gt;1,IF(ISNUMBER(INDEX(Import.PLE,Detalhamento!$E32,Detalhamento!AO$15)),IF(INDEX(Import.PLE,Detalhamento!$E32,Detalhamento!AO$15)&lt;=mediçao,OFFSET(Import.PLQ,$A32-1,AO$15-1,1,1),0),0),PLE!$AA$28*OFFSET(Import.PLQ,$A32-1,AO$15-1,1,1)),IF($E32&lt;&gt;1,IF(ISNUMBER(INDEX(Import.PLE,Detalhamento!$E32,Detalhamento!AO$15)),IF(INDEX(Import.PLE,Detalhamento!$E32,Detalhamento!AO$15)&lt;=mediçao,0,OFFSET(Import.PLQ,$A32-1,AO$15-1,1,1)),OFFSET(Import.PLQ,$A32-1,AO$15-1,1,1)),(1-PLE!$AA$28)*OFFSET(Import.PLQ,$A32-1,AO$15-1,1,1))))</f>
        <v>0</v>
      </c>
      <c r="AP32" s="183">
        <f ca="1">IF(AP$13="",0,CHOOSE(Detalhamento.OpçãoServiços,OFFSET(Import.PLQ,$A32-1,AP$15-1,1,1),IF($E32&lt;&gt;1,IF(ISNUMBER(INDEX(Import.PLE,Detalhamento!$E32,Detalhamento!AP$15)),IF(INDEX(Import.PLE,Detalhamento!$E32,Detalhamento!AP$15)&lt;=mediçao,OFFSET(Import.PLQ,$A32-1,AP$15-1,1,1),0),0),PLE!$AA$28*OFFSET(Import.PLQ,$A32-1,AP$15-1,1,1)),IF($E32&lt;&gt;1,IF(ISNUMBER(INDEX(Import.PLE,Detalhamento!$E32,Detalhamento!AP$15)),IF(INDEX(Import.PLE,Detalhamento!$E32,Detalhamento!AP$15)&lt;=mediçao,0,OFFSET(Import.PLQ,$A32-1,AP$15-1,1,1)),OFFSET(Import.PLQ,$A32-1,AP$15-1,1,1)),(1-PLE!$AA$28)*OFFSET(Import.PLQ,$A32-1,AP$15-1,1,1))))</f>
        <v>0</v>
      </c>
      <c r="AQ32" s="183">
        <f ca="1">IF(AQ$13="",0,CHOOSE(Detalhamento.OpçãoServiços,OFFSET(Import.PLQ,$A32-1,AQ$15-1,1,1),IF($E32&lt;&gt;1,IF(ISNUMBER(INDEX(Import.PLE,Detalhamento!$E32,Detalhamento!AQ$15)),IF(INDEX(Import.PLE,Detalhamento!$E32,Detalhamento!AQ$15)&lt;=mediçao,OFFSET(Import.PLQ,$A32-1,AQ$15-1,1,1),0),0),PLE!$AA$28*OFFSET(Import.PLQ,$A32-1,AQ$15-1,1,1)),IF($E32&lt;&gt;1,IF(ISNUMBER(INDEX(Import.PLE,Detalhamento!$E32,Detalhamento!AQ$15)),IF(INDEX(Import.PLE,Detalhamento!$E32,Detalhamento!AQ$15)&lt;=mediçao,0,OFFSET(Import.PLQ,$A32-1,AQ$15-1,1,1)),OFFSET(Import.PLQ,$A32-1,AQ$15-1,1,1)),(1-PLE!$AA$28)*OFFSET(Import.PLQ,$A32-1,AQ$15-1,1,1))))</f>
        <v>0</v>
      </c>
      <c r="AR32" s="183">
        <f ca="1">IF(AR$13="",0,CHOOSE(Detalhamento.OpçãoServiços,OFFSET(Import.PLQ,$A32-1,AR$15-1,1,1),IF($E32&lt;&gt;1,IF(ISNUMBER(INDEX(Import.PLE,Detalhamento!$E32,Detalhamento!AR$15)),IF(INDEX(Import.PLE,Detalhamento!$E32,Detalhamento!AR$15)&lt;=mediçao,OFFSET(Import.PLQ,$A32-1,AR$15-1,1,1),0),0),PLE!$AA$28*OFFSET(Import.PLQ,$A32-1,AR$15-1,1,1)),IF($E32&lt;&gt;1,IF(ISNUMBER(INDEX(Import.PLE,Detalhamento!$E32,Detalhamento!AR$15)),IF(INDEX(Import.PLE,Detalhamento!$E32,Detalhamento!AR$15)&lt;=mediçao,0,OFFSET(Import.PLQ,$A32-1,AR$15-1,1,1)),OFFSET(Import.PLQ,$A32-1,AR$15-1,1,1)),(1-PLE!$AA$28)*OFFSET(Import.PLQ,$A32-1,AR$15-1,1,1))))</f>
        <v>0</v>
      </c>
      <c r="AS32" s="183">
        <f ca="1">IF(AS$13="",0,CHOOSE(Detalhamento.OpçãoServiços,OFFSET(Import.PLQ,$A32-1,AS$15-1,1,1),IF($E32&lt;&gt;1,IF(ISNUMBER(INDEX(Import.PLE,Detalhamento!$E32,Detalhamento!AS$15)),IF(INDEX(Import.PLE,Detalhamento!$E32,Detalhamento!AS$15)&lt;=mediçao,OFFSET(Import.PLQ,$A32-1,AS$15-1,1,1),0),0),PLE!$AA$28*OFFSET(Import.PLQ,$A32-1,AS$15-1,1,1)),IF($E32&lt;&gt;1,IF(ISNUMBER(INDEX(Import.PLE,Detalhamento!$E32,Detalhamento!AS$15)),IF(INDEX(Import.PLE,Detalhamento!$E32,Detalhamento!AS$15)&lt;=mediçao,0,OFFSET(Import.PLQ,$A32-1,AS$15-1,1,1)),OFFSET(Import.PLQ,$A32-1,AS$15-1,1,1)),(1-PLE!$AA$28)*OFFSET(Import.PLQ,$A32-1,AS$15-1,1,1))))</f>
        <v>0</v>
      </c>
      <c r="AT32" s="183">
        <f ca="1">IF(AT$13="",0,CHOOSE(Detalhamento.OpçãoServiços,OFFSET(Import.PLQ,$A32-1,AT$15-1,1,1),IF($E32&lt;&gt;1,IF(ISNUMBER(INDEX(Import.PLE,Detalhamento!$E32,Detalhamento!AT$15)),IF(INDEX(Import.PLE,Detalhamento!$E32,Detalhamento!AT$15)&lt;=mediçao,OFFSET(Import.PLQ,$A32-1,AT$15-1,1,1),0),0),PLE!$AA$28*OFFSET(Import.PLQ,$A32-1,AT$15-1,1,1)),IF($E32&lt;&gt;1,IF(ISNUMBER(INDEX(Import.PLE,Detalhamento!$E32,Detalhamento!AT$15)),IF(INDEX(Import.PLE,Detalhamento!$E32,Detalhamento!AT$15)&lt;=mediçao,0,OFFSET(Import.PLQ,$A32-1,AT$15-1,1,1)),OFFSET(Import.PLQ,$A32-1,AT$15-1,1,1)),(1-PLE!$AA$28)*OFFSET(Import.PLQ,$A32-1,AT$15-1,1,1))))</f>
        <v>0</v>
      </c>
      <c r="AU32" s="183">
        <f ca="1">IF(AU$13="",0,CHOOSE(Detalhamento.OpçãoServiços,OFFSET(Import.PLQ,$A32-1,AU$15-1,1,1),IF($E32&lt;&gt;1,IF(ISNUMBER(INDEX(Import.PLE,Detalhamento!$E32,Detalhamento!AU$15)),IF(INDEX(Import.PLE,Detalhamento!$E32,Detalhamento!AU$15)&lt;=mediçao,OFFSET(Import.PLQ,$A32-1,AU$15-1,1,1),0),0),PLE!$AA$28*OFFSET(Import.PLQ,$A32-1,AU$15-1,1,1)),IF($E32&lt;&gt;1,IF(ISNUMBER(INDEX(Import.PLE,Detalhamento!$E32,Detalhamento!AU$15)),IF(INDEX(Import.PLE,Detalhamento!$E32,Detalhamento!AU$15)&lt;=mediçao,0,OFFSET(Import.PLQ,$A32-1,AU$15-1,1,1)),OFFSET(Import.PLQ,$A32-1,AU$15-1,1,1)),(1-PLE!$AA$28)*OFFSET(Import.PLQ,$A32-1,AU$15-1,1,1))))</f>
        <v>0</v>
      </c>
      <c r="AV32" s="183">
        <f ca="1">IF(AV$13="",0,CHOOSE(Detalhamento.OpçãoServiços,OFFSET(Import.PLQ,$A32-1,AV$15-1,1,1),IF($E32&lt;&gt;1,IF(ISNUMBER(INDEX(Import.PLE,Detalhamento!$E32,Detalhamento!AV$15)),IF(INDEX(Import.PLE,Detalhamento!$E32,Detalhamento!AV$15)&lt;=mediçao,OFFSET(Import.PLQ,$A32-1,AV$15-1,1,1),0),0),PLE!$AA$28*OFFSET(Import.PLQ,$A32-1,AV$15-1,1,1)),IF($E32&lt;&gt;1,IF(ISNUMBER(INDEX(Import.PLE,Detalhamento!$E32,Detalhamento!AV$15)),IF(INDEX(Import.PLE,Detalhamento!$E32,Detalhamento!AV$15)&lt;=mediçao,0,OFFSET(Import.PLQ,$A32-1,AV$15-1,1,1)),OFFSET(Import.PLQ,$A32-1,AV$15-1,1,1)),(1-PLE!$AA$28)*OFFSET(Import.PLQ,$A32-1,AV$15-1,1,1))))</f>
        <v>0</v>
      </c>
      <c r="AW32" s="183">
        <f ca="1">IF(AW$13="",0,CHOOSE(Detalhamento.OpçãoServiços,OFFSET(Import.PLQ,$A32-1,AW$15-1,1,1),IF($E32&lt;&gt;1,IF(ISNUMBER(INDEX(Import.PLE,Detalhamento!$E32,Detalhamento!AW$15)),IF(INDEX(Import.PLE,Detalhamento!$E32,Detalhamento!AW$15)&lt;=mediçao,OFFSET(Import.PLQ,$A32-1,AW$15-1,1,1),0),0),PLE!$AA$28*OFFSET(Import.PLQ,$A32-1,AW$15-1,1,1)),IF($E32&lt;&gt;1,IF(ISNUMBER(INDEX(Import.PLE,Detalhamento!$E32,Detalhamento!AW$15)),IF(INDEX(Import.PLE,Detalhamento!$E32,Detalhamento!AW$15)&lt;=mediçao,0,OFFSET(Import.PLQ,$A32-1,AW$15-1,1,1)),OFFSET(Import.PLQ,$A32-1,AW$15-1,1,1)),(1-PLE!$AA$28)*OFFSET(Import.PLQ,$A32-1,AW$15-1,1,1))))</f>
        <v>0</v>
      </c>
      <c r="AX32" s="183">
        <f ca="1">IF(AX$13="",0,CHOOSE(Detalhamento.OpçãoServiços,OFFSET(Import.PLQ,$A32-1,AX$15-1,1,1),IF($E32&lt;&gt;1,IF(ISNUMBER(INDEX(Import.PLE,Detalhamento!$E32,Detalhamento!AX$15)),IF(INDEX(Import.PLE,Detalhamento!$E32,Detalhamento!AX$15)&lt;=mediçao,OFFSET(Import.PLQ,$A32-1,AX$15-1,1,1),0),0),PLE!$AA$28*OFFSET(Import.PLQ,$A32-1,AX$15-1,1,1)),IF($E32&lt;&gt;1,IF(ISNUMBER(INDEX(Import.PLE,Detalhamento!$E32,Detalhamento!AX$15)),IF(INDEX(Import.PLE,Detalhamento!$E32,Detalhamento!AX$15)&lt;=mediçao,0,OFFSET(Import.PLQ,$A32-1,AX$15-1,1,1)),OFFSET(Import.PLQ,$A32-1,AX$15-1,1,1)),(1-PLE!$AA$28)*OFFSET(Import.PLQ,$A32-1,AX$15-1,1,1))))</f>
        <v>0</v>
      </c>
      <c r="AY32" s="183">
        <f ca="1">IF(AY$13="",0,CHOOSE(Detalhamento.OpçãoServiços,OFFSET(Import.PLQ,$A32-1,AY$15-1,1,1),IF($E32&lt;&gt;1,IF(ISNUMBER(INDEX(Import.PLE,Detalhamento!$E32,Detalhamento!AY$15)),IF(INDEX(Import.PLE,Detalhamento!$E32,Detalhamento!AY$15)&lt;=mediçao,OFFSET(Import.PLQ,$A32-1,AY$15-1,1,1),0),0),PLE!$AA$28*OFFSET(Import.PLQ,$A32-1,AY$15-1,1,1)),IF($E32&lt;&gt;1,IF(ISNUMBER(INDEX(Import.PLE,Detalhamento!$E32,Detalhamento!AY$15)),IF(INDEX(Import.PLE,Detalhamento!$E32,Detalhamento!AY$15)&lt;=mediçao,0,OFFSET(Import.PLQ,$A32-1,AY$15-1,1,1)),OFFSET(Import.PLQ,$A32-1,AY$15-1,1,1)),(1-PLE!$AA$28)*OFFSET(Import.PLQ,$A32-1,AY$15-1,1,1))))</f>
        <v>0</v>
      </c>
      <c r="AZ32" s="183">
        <f ca="1">IF(AZ$13="",0,CHOOSE(Detalhamento.OpçãoServiços,OFFSET(Import.PLQ,$A32-1,AZ$15-1,1,1),IF($E32&lt;&gt;1,IF(ISNUMBER(INDEX(Import.PLE,Detalhamento!$E32,Detalhamento!AZ$15)),IF(INDEX(Import.PLE,Detalhamento!$E32,Detalhamento!AZ$15)&lt;=mediçao,OFFSET(Import.PLQ,$A32-1,AZ$15-1,1,1),0),0),PLE!$AA$28*OFFSET(Import.PLQ,$A32-1,AZ$15-1,1,1)),IF($E32&lt;&gt;1,IF(ISNUMBER(INDEX(Import.PLE,Detalhamento!$E32,Detalhamento!AZ$15)),IF(INDEX(Import.PLE,Detalhamento!$E32,Detalhamento!AZ$15)&lt;=mediçao,0,OFFSET(Import.PLQ,$A32-1,AZ$15-1,1,1)),OFFSET(Import.PLQ,$A32-1,AZ$15-1,1,1)),(1-PLE!$AA$28)*OFFSET(Import.PLQ,$A32-1,AZ$15-1,1,1))))</f>
        <v>0</v>
      </c>
      <c r="BA32" s="183">
        <f ca="1">IF(BA$13="",0,CHOOSE(Detalhamento.OpçãoServiços,OFFSET(Import.PLQ,$A32-1,BA$15-1,1,1),IF($E32&lt;&gt;1,IF(ISNUMBER(INDEX(Import.PLE,Detalhamento!$E32,Detalhamento!BA$15)),IF(INDEX(Import.PLE,Detalhamento!$E32,Detalhamento!BA$15)&lt;=mediçao,OFFSET(Import.PLQ,$A32-1,BA$15-1,1,1),0),0),PLE!$AA$28*OFFSET(Import.PLQ,$A32-1,BA$15-1,1,1)),IF($E32&lt;&gt;1,IF(ISNUMBER(INDEX(Import.PLE,Detalhamento!$E32,Detalhamento!BA$15)),IF(INDEX(Import.PLE,Detalhamento!$E32,Detalhamento!BA$15)&lt;=mediçao,0,OFFSET(Import.PLQ,$A32-1,BA$15-1,1,1)),OFFSET(Import.PLQ,$A32-1,BA$15-1,1,1)),(1-PLE!$AA$28)*OFFSET(Import.PLQ,$A32-1,BA$15-1,1,1))))</f>
        <v>0</v>
      </c>
      <c r="BB32" s="183">
        <f ca="1">IF(BB$13="",0,CHOOSE(Detalhamento.OpçãoServiços,OFFSET(Import.PLQ,$A32-1,BB$15-1,1,1),IF($E32&lt;&gt;1,IF(ISNUMBER(INDEX(Import.PLE,Detalhamento!$E32,Detalhamento!BB$15)),IF(INDEX(Import.PLE,Detalhamento!$E32,Detalhamento!BB$15)&lt;=mediçao,OFFSET(Import.PLQ,$A32-1,BB$15-1,1,1),0),0),PLE!$AA$28*OFFSET(Import.PLQ,$A32-1,BB$15-1,1,1)),IF($E32&lt;&gt;1,IF(ISNUMBER(INDEX(Import.PLE,Detalhamento!$E32,Detalhamento!BB$15)),IF(INDEX(Import.PLE,Detalhamento!$E32,Detalhamento!BB$15)&lt;=mediçao,0,OFFSET(Import.PLQ,$A32-1,BB$15-1,1,1)),OFFSET(Import.PLQ,$A32-1,BB$15-1,1,1)),(1-PLE!$AA$28)*OFFSET(Import.PLQ,$A32-1,BB$15-1,1,1))))</f>
        <v>0</v>
      </c>
      <c r="BC32" s="183">
        <f ca="1">IF(BC$13="",0,CHOOSE(Detalhamento.OpçãoServiços,OFFSET(Import.PLQ,$A32-1,BC$15-1,1,1),IF($E32&lt;&gt;1,IF(ISNUMBER(INDEX(Import.PLE,Detalhamento!$E32,Detalhamento!BC$15)),IF(INDEX(Import.PLE,Detalhamento!$E32,Detalhamento!BC$15)&lt;=mediçao,OFFSET(Import.PLQ,$A32-1,BC$15-1,1,1),0),0),PLE!$AA$28*OFFSET(Import.PLQ,$A32-1,BC$15-1,1,1)),IF($E32&lt;&gt;1,IF(ISNUMBER(INDEX(Import.PLE,Detalhamento!$E32,Detalhamento!BC$15)),IF(INDEX(Import.PLE,Detalhamento!$E32,Detalhamento!BC$15)&lt;=mediçao,0,OFFSET(Import.PLQ,$A32-1,BC$15-1,1,1)),OFFSET(Import.PLQ,$A32-1,BC$15-1,1,1)),(1-PLE!$AA$28)*OFFSET(Import.PLQ,$A32-1,BC$15-1,1,1))))</f>
        <v>0</v>
      </c>
      <c r="BD32" s="183">
        <f ca="1">IF(BD$13="",0,CHOOSE(Detalhamento.OpçãoServiços,OFFSET(Import.PLQ,$A32-1,BD$15-1,1,1),IF($E32&lt;&gt;1,IF(ISNUMBER(INDEX(Import.PLE,Detalhamento!$E32,Detalhamento!BD$15)),IF(INDEX(Import.PLE,Detalhamento!$E32,Detalhamento!BD$15)&lt;=mediçao,OFFSET(Import.PLQ,$A32-1,BD$15-1,1,1),0),0),PLE!$AA$28*OFFSET(Import.PLQ,$A32-1,BD$15-1,1,1)),IF($E32&lt;&gt;1,IF(ISNUMBER(INDEX(Import.PLE,Detalhamento!$E32,Detalhamento!BD$15)),IF(INDEX(Import.PLE,Detalhamento!$E32,Detalhamento!BD$15)&lt;=mediçao,0,OFFSET(Import.PLQ,$A32-1,BD$15-1,1,1)),OFFSET(Import.PLQ,$A32-1,BD$15-1,1,1)),(1-PLE!$AA$28)*OFFSET(Import.PLQ,$A32-1,BD$15-1,1,1))))</f>
        <v>0</v>
      </c>
      <c r="BE32" s="183">
        <f ca="1">IF(BE$13="",0,CHOOSE(Detalhamento.OpçãoServiços,OFFSET(Import.PLQ,$A32-1,BE$15-1,1,1),IF($E32&lt;&gt;1,IF(ISNUMBER(INDEX(Import.PLE,Detalhamento!$E32,Detalhamento!BE$15)),IF(INDEX(Import.PLE,Detalhamento!$E32,Detalhamento!BE$15)&lt;=mediçao,OFFSET(Import.PLQ,$A32-1,BE$15-1,1,1),0),0),PLE!$AA$28*OFFSET(Import.PLQ,$A32-1,BE$15-1,1,1)),IF($E32&lt;&gt;1,IF(ISNUMBER(INDEX(Import.PLE,Detalhamento!$E32,Detalhamento!BE$15)),IF(INDEX(Import.PLE,Detalhamento!$E32,Detalhamento!BE$15)&lt;=mediçao,0,OFFSET(Import.PLQ,$A32-1,BE$15-1,1,1)),OFFSET(Import.PLQ,$A32-1,BE$15-1,1,1)),(1-PLE!$AA$28)*OFFSET(Import.PLQ,$A32-1,BE$15-1,1,1))))</f>
        <v>0</v>
      </c>
      <c r="BF32" s="183">
        <f ca="1">IF(BF$13="",0,CHOOSE(Detalhamento.OpçãoServiços,OFFSET(Import.PLQ,$A32-1,BF$15-1,1,1),IF($E32&lt;&gt;1,IF(ISNUMBER(INDEX(Import.PLE,Detalhamento!$E32,Detalhamento!BF$15)),IF(INDEX(Import.PLE,Detalhamento!$E32,Detalhamento!BF$15)&lt;=mediçao,OFFSET(Import.PLQ,$A32-1,BF$15-1,1,1),0),0),PLE!$AA$28*OFFSET(Import.PLQ,$A32-1,BF$15-1,1,1)),IF($E32&lt;&gt;1,IF(ISNUMBER(INDEX(Import.PLE,Detalhamento!$E32,Detalhamento!BF$15)),IF(INDEX(Import.PLE,Detalhamento!$E32,Detalhamento!BF$15)&lt;=mediçao,0,OFFSET(Import.PLQ,$A32-1,BF$15-1,1,1)),OFFSET(Import.PLQ,$A32-1,BF$15-1,1,1)),(1-PLE!$AA$28)*OFFSET(Import.PLQ,$A32-1,BF$15-1,1,1))))</f>
        <v>0</v>
      </c>
      <c r="BG32" s="183">
        <f ca="1">IF(BG$13="",0,CHOOSE(Detalhamento.OpçãoServiços,OFFSET(Import.PLQ,$A32-1,BG$15-1,1,1),IF($E32&lt;&gt;1,IF(ISNUMBER(INDEX(Import.PLE,Detalhamento!$E32,Detalhamento!BG$15)),IF(INDEX(Import.PLE,Detalhamento!$E32,Detalhamento!BG$15)&lt;=mediçao,OFFSET(Import.PLQ,$A32-1,BG$15-1,1,1),0),0),PLE!$AA$28*OFFSET(Import.PLQ,$A32-1,BG$15-1,1,1)),IF($E32&lt;&gt;1,IF(ISNUMBER(INDEX(Import.PLE,Detalhamento!$E32,Detalhamento!BG$15)),IF(INDEX(Import.PLE,Detalhamento!$E32,Detalhamento!BG$15)&lt;=mediçao,0,OFFSET(Import.PLQ,$A32-1,BG$15-1,1,1)),OFFSET(Import.PLQ,$A32-1,BG$15-1,1,1)),(1-PLE!$AA$28)*OFFSET(Import.PLQ,$A32-1,BG$15-1,1,1))))</f>
        <v>0</v>
      </c>
      <c r="BH32" s="183">
        <f ca="1">IF(BH$13="",0,CHOOSE(Detalhamento.OpçãoServiços,OFFSET(Import.PLQ,$A32-1,BH$15-1,1,1),IF($E32&lt;&gt;1,IF(ISNUMBER(INDEX(Import.PLE,Detalhamento!$E32,Detalhamento!BH$15)),IF(INDEX(Import.PLE,Detalhamento!$E32,Detalhamento!BH$15)&lt;=mediçao,OFFSET(Import.PLQ,$A32-1,BH$15-1,1,1),0),0),PLE!$AA$28*OFFSET(Import.PLQ,$A32-1,BH$15-1,1,1)),IF($E32&lt;&gt;1,IF(ISNUMBER(INDEX(Import.PLE,Detalhamento!$E32,Detalhamento!BH$15)),IF(INDEX(Import.PLE,Detalhamento!$E32,Detalhamento!BH$15)&lt;=mediçao,0,OFFSET(Import.PLQ,$A32-1,BH$15-1,1,1)),OFFSET(Import.PLQ,$A32-1,BH$15-1,1,1)),(1-PLE!$AA$28)*OFFSET(Import.PLQ,$A32-1,BH$15-1,1,1))))</f>
        <v>0</v>
      </c>
      <c r="BI32" s="183">
        <f ca="1">IF(BI$13="",0,CHOOSE(Detalhamento.OpçãoServiços,OFFSET(Import.PLQ,$A32-1,BI$15-1,1,1),IF($E32&lt;&gt;1,IF(ISNUMBER(INDEX(Import.PLE,Detalhamento!$E32,Detalhamento!BI$15)),IF(INDEX(Import.PLE,Detalhamento!$E32,Detalhamento!BI$15)&lt;=mediçao,OFFSET(Import.PLQ,$A32-1,BI$15-1,1,1),0),0),PLE!$AA$28*OFFSET(Import.PLQ,$A32-1,BI$15-1,1,1)),IF($E32&lt;&gt;1,IF(ISNUMBER(INDEX(Import.PLE,Detalhamento!$E32,Detalhamento!BI$15)),IF(INDEX(Import.PLE,Detalhamento!$E32,Detalhamento!BI$15)&lt;=mediçao,0,OFFSET(Import.PLQ,$A32-1,BI$15-1,1,1)),OFFSET(Import.PLQ,$A32-1,BI$15-1,1,1)),(1-PLE!$AA$28)*OFFSET(Import.PLQ,$A32-1,BI$15-1,1,1))))</f>
        <v>0</v>
      </c>
    </row>
    <row r="33" spans="1:61" x14ac:dyDescent="0.2">
      <c r="A33" s="196">
        <v>49</v>
      </c>
      <c r="B33" s="28" t="str">
        <f t="shared" ca="1" si="8"/>
        <v>Evento</v>
      </c>
      <c r="E33" s="193">
        <f t="shared" ca="1" si="9"/>
        <v>5</v>
      </c>
      <c r="F33" s="194">
        <f t="shared" ca="1" si="10"/>
        <v>50000</v>
      </c>
      <c r="G33" s="194" t="str">
        <f t="shared" ca="1" si="11"/>
        <v>Evento</v>
      </c>
      <c r="H33" s="222" t="str">
        <f t="shared" ca="1" si="11"/>
        <v>TERRAPLANAGEM</v>
      </c>
      <c r="I33" s="48" t="str">
        <f t="shared" ca="1" si="12"/>
        <v>R$</v>
      </c>
      <c r="J33" s="183">
        <f t="shared" ca="1" si="13"/>
        <v>21636.87</v>
      </c>
      <c r="K33" s="83"/>
      <c r="L33" s="183">
        <f ca="1">IF(L$13="",0,CHOOSE(Detalhamento.OpçãoServiços,OFFSET(Import.PLQ,$A33-1,L$15-1,1,1),IF($E33&lt;&gt;1,IF(ISNUMBER(INDEX(Import.PLE,Detalhamento!$E33,Detalhamento!L$15)),IF(INDEX(Import.PLE,Detalhamento!$E33,Detalhamento!L$15)&lt;=mediçao,OFFSET(Import.PLQ,$A33-1,L$15-1,1,1),0),0),PLE!$AA$28*OFFSET(Import.PLQ,$A33-1,L$15-1,1,1)),IF($E33&lt;&gt;1,IF(ISNUMBER(INDEX(Import.PLE,Detalhamento!$E33,Detalhamento!L$15)),IF(INDEX(Import.PLE,Detalhamento!$E33,Detalhamento!L$15)&lt;=mediçao,0,OFFSET(Import.PLQ,$A33-1,L$15-1,1,1)),OFFSET(Import.PLQ,$A33-1,L$15-1,1,1)),(1-PLE!$AA$28)*OFFSET(Import.PLQ,$A33-1,L$15-1,1,1))))</f>
        <v>21636.87</v>
      </c>
      <c r="M33" s="183">
        <f ca="1">IF(M$13="",0,CHOOSE(Detalhamento.OpçãoServiços,OFFSET(Import.PLQ,$A33-1,M$15-1,1,1),IF($E33&lt;&gt;1,IF(ISNUMBER(INDEX(Import.PLE,Detalhamento!$E33,Detalhamento!M$15)),IF(INDEX(Import.PLE,Detalhamento!$E33,Detalhamento!M$15)&lt;=mediçao,OFFSET(Import.PLQ,$A33-1,M$15-1,1,1),0),0),PLE!$AA$28*OFFSET(Import.PLQ,$A33-1,M$15-1,1,1)),IF($E33&lt;&gt;1,IF(ISNUMBER(INDEX(Import.PLE,Detalhamento!$E33,Detalhamento!M$15)),IF(INDEX(Import.PLE,Detalhamento!$E33,Detalhamento!M$15)&lt;=mediçao,0,OFFSET(Import.PLQ,$A33-1,M$15-1,1,1)),OFFSET(Import.PLQ,$A33-1,M$15-1,1,1)),(1-PLE!$AA$28)*OFFSET(Import.PLQ,$A33-1,M$15-1,1,1))))</f>
        <v>0</v>
      </c>
      <c r="N33" s="183">
        <f ca="1">IF(N$13="",0,CHOOSE(Detalhamento.OpçãoServiços,OFFSET(Import.PLQ,$A33-1,N$15-1,1,1),IF($E33&lt;&gt;1,IF(ISNUMBER(INDEX(Import.PLE,Detalhamento!$E33,Detalhamento!N$15)),IF(INDEX(Import.PLE,Detalhamento!$E33,Detalhamento!N$15)&lt;=mediçao,OFFSET(Import.PLQ,$A33-1,N$15-1,1,1),0),0),PLE!$AA$28*OFFSET(Import.PLQ,$A33-1,N$15-1,1,1)),IF($E33&lt;&gt;1,IF(ISNUMBER(INDEX(Import.PLE,Detalhamento!$E33,Detalhamento!N$15)),IF(INDEX(Import.PLE,Detalhamento!$E33,Detalhamento!N$15)&lt;=mediçao,0,OFFSET(Import.PLQ,$A33-1,N$15-1,1,1)),OFFSET(Import.PLQ,$A33-1,N$15-1,1,1)),(1-PLE!$AA$28)*OFFSET(Import.PLQ,$A33-1,N$15-1,1,1))))</f>
        <v>0</v>
      </c>
      <c r="O33" s="183">
        <f ca="1">IF(O$13="",0,CHOOSE(Detalhamento.OpçãoServiços,OFFSET(Import.PLQ,$A33-1,O$15-1,1,1),IF($E33&lt;&gt;1,IF(ISNUMBER(INDEX(Import.PLE,Detalhamento!$E33,Detalhamento!O$15)),IF(INDEX(Import.PLE,Detalhamento!$E33,Detalhamento!O$15)&lt;=mediçao,OFFSET(Import.PLQ,$A33-1,O$15-1,1,1),0),0),PLE!$AA$28*OFFSET(Import.PLQ,$A33-1,O$15-1,1,1)),IF($E33&lt;&gt;1,IF(ISNUMBER(INDEX(Import.PLE,Detalhamento!$E33,Detalhamento!O$15)),IF(INDEX(Import.PLE,Detalhamento!$E33,Detalhamento!O$15)&lt;=mediçao,0,OFFSET(Import.PLQ,$A33-1,O$15-1,1,1)),OFFSET(Import.PLQ,$A33-1,O$15-1,1,1)),(1-PLE!$AA$28)*OFFSET(Import.PLQ,$A33-1,O$15-1,1,1))))</f>
        <v>0</v>
      </c>
      <c r="P33" s="183">
        <f ca="1">IF(P$13="",0,CHOOSE(Detalhamento.OpçãoServiços,OFFSET(Import.PLQ,$A33-1,P$15-1,1,1),IF($E33&lt;&gt;1,IF(ISNUMBER(INDEX(Import.PLE,Detalhamento!$E33,Detalhamento!P$15)),IF(INDEX(Import.PLE,Detalhamento!$E33,Detalhamento!P$15)&lt;=mediçao,OFFSET(Import.PLQ,$A33-1,P$15-1,1,1),0),0),PLE!$AA$28*OFFSET(Import.PLQ,$A33-1,P$15-1,1,1)),IF($E33&lt;&gt;1,IF(ISNUMBER(INDEX(Import.PLE,Detalhamento!$E33,Detalhamento!P$15)),IF(INDEX(Import.PLE,Detalhamento!$E33,Detalhamento!P$15)&lt;=mediçao,0,OFFSET(Import.PLQ,$A33-1,P$15-1,1,1)),OFFSET(Import.PLQ,$A33-1,P$15-1,1,1)),(1-PLE!$AA$28)*OFFSET(Import.PLQ,$A33-1,P$15-1,1,1))))</f>
        <v>0</v>
      </c>
      <c r="Q33" s="183">
        <f ca="1">IF(Q$13="",0,CHOOSE(Detalhamento.OpçãoServiços,OFFSET(Import.PLQ,$A33-1,Q$15-1,1,1),IF($E33&lt;&gt;1,IF(ISNUMBER(INDEX(Import.PLE,Detalhamento!$E33,Detalhamento!Q$15)),IF(INDEX(Import.PLE,Detalhamento!$E33,Detalhamento!Q$15)&lt;=mediçao,OFFSET(Import.PLQ,$A33-1,Q$15-1,1,1),0),0),PLE!$AA$28*OFFSET(Import.PLQ,$A33-1,Q$15-1,1,1)),IF($E33&lt;&gt;1,IF(ISNUMBER(INDEX(Import.PLE,Detalhamento!$E33,Detalhamento!Q$15)),IF(INDEX(Import.PLE,Detalhamento!$E33,Detalhamento!Q$15)&lt;=mediçao,0,OFFSET(Import.PLQ,$A33-1,Q$15-1,1,1)),OFFSET(Import.PLQ,$A33-1,Q$15-1,1,1)),(1-PLE!$AA$28)*OFFSET(Import.PLQ,$A33-1,Q$15-1,1,1))))</f>
        <v>0</v>
      </c>
      <c r="R33" s="183">
        <f ca="1">IF(R$13="",0,CHOOSE(Detalhamento.OpçãoServiços,OFFSET(Import.PLQ,$A33-1,R$15-1,1,1),IF($E33&lt;&gt;1,IF(ISNUMBER(INDEX(Import.PLE,Detalhamento!$E33,Detalhamento!R$15)),IF(INDEX(Import.PLE,Detalhamento!$E33,Detalhamento!R$15)&lt;=mediçao,OFFSET(Import.PLQ,$A33-1,R$15-1,1,1),0),0),PLE!$AA$28*OFFSET(Import.PLQ,$A33-1,R$15-1,1,1)),IF($E33&lt;&gt;1,IF(ISNUMBER(INDEX(Import.PLE,Detalhamento!$E33,Detalhamento!R$15)),IF(INDEX(Import.PLE,Detalhamento!$E33,Detalhamento!R$15)&lt;=mediçao,0,OFFSET(Import.PLQ,$A33-1,R$15-1,1,1)),OFFSET(Import.PLQ,$A33-1,R$15-1,1,1)),(1-PLE!$AA$28)*OFFSET(Import.PLQ,$A33-1,R$15-1,1,1))))</f>
        <v>0</v>
      </c>
      <c r="S33" s="183">
        <f ca="1">IF(S$13="",0,CHOOSE(Detalhamento.OpçãoServiços,OFFSET(Import.PLQ,$A33-1,S$15-1,1,1),IF($E33&lt;&gt;1,IF(ISNUMBER(INDEX(Import.PLE,Detalhamento!$E33,Detalhamento!S$15)),IF(INDEX(Import.PLE,Detalhamento!$E33,Detalhamento!S$15)&lt;=mediçao,OFFSET(Import.PLQ,$A33-1,S$15-1,1,1),0),0),PLE!$AA$28*OFFSET(Import.PLQ,$A33-1,S$15-1,1,1)),IF($E33&lt;&gt;1,IF(ISNUMBER(INDEX(Import.PLE,Detalhamento!$E33,Detalhamento!S$15)),IF(INDEX(Import.PLE,Detalhamento!$E33,Detalhamento!S$15)&lt;=mediçao,0,OFFSET(Import.PLQ,$A33-1,S$15-1,1,1)),OFFSET(Import.PLQ,$A33-1,S$15-1,1,1)),(1-PLE!$AA$28)*OFFSET(Import.PLQ,$A33-1,S$15-1,1,1))))</f>
        <v>0</v>
      </c>
      <c r="T33" s="183">
        <f ca="1">IF(T$13="",0,CHOOSE(Detalhamento.OpçãoServiços,OFFSET(Import.PLQ,$A33-1,T$15-1,1,1),IF($E33&lt;&gt;1,IF(ISNUMBER(INDEX(Import.PLE,Detalhamento!$E33,Detalhamento!T$15)),IF(INDEX(Import.PLE,Detalhamento!$E33,Detalhamento!T$15)&lt;=mediçao,OFFSET(Import.PLQ,$A33-1,T$15-1,1,1),0),0),PLE!$AA$28*OFFSET(Import.PLQ,$A33-1,T$15-1,1,1)),IF($E33&lt;&gt;1,IF(ISNUMBER(INDEX(Import.PLE,Detalhamento!$E33,Detalhamento!T$15)),IF(INDEX(Import.PLE,Detalhamento!$E33,Detalhamento!T$15)&lt;=mediçao,0,OFFSET(Import.PLQ,$A33-1,T$15-1,1,1)),OFFSET(Import.PLQ,$A33-1,T$15-1,1,1)),(1-PLE!$AA$28)*OFFSET(Import.PLQ,$A33-1,T$15-1,1,1))))</f>
        <v>0</v>
      </c>
      <c r="U33" s="183">
        <f ca="1">IF(U$13="",0,CHOOSE(Detalhamento.OpçãoServiços,OFFSET(Import.PLQ,$A33-1,U$15-1,1,1),IF($E33&lt;&gt;1,IF(ISNUMBER(INDEX(Import.PLE,Detalhamento!$E33,Detalhamento!U$15)),IF(INDEX(Import.PLE,Detalhamento!$E33,Detalhamento!U$15)&lt;=mediçao,OFFSET(Import.PLQ,$A33-1,U$15-1,1,1),0),0),PLE!$AA$28*OFFSET(Import.PLQ,$A33-1,U$15-1,1,1)),IF($E33&lt;&gt;1,IF(ISNUMBER(INDEX(Import.PLE,Detalhamento!$E33,Detalhamento!U$15)),IF(INDEX(Import.PLE,Detalhamento!$E33,Detalhamento!U$15)&lt;=mediçao,0,OFFSET(Import.PLQ,$A33-1,U$15-1,1,1)),OFFSET(Import.PLQ,$A33-1,U$15-1,1,1)),(1-PLE!$AA$28)*OFFSET(Import.PLQ,$A33-1,U$15-1,1,1))))</f>
        <v>0</v>
      </c>
      <c r="V33" s="183">
        <f ca="1">IF(V$13="",0,CHOOSE(Detalhamento.OpçãoServiços,OFFSET(Import.PLQ,$A33-1,V$15-1,1,1),IF($E33&lt;&gt;1,IF(ISNUMBER(INDEX(Import.PLE,Detalhamento!$E33,Detalhamento!V$15)),IF(INDEX(Import.PLE,Detalhamento!$E33,Detalhamento!V$15)&lt;=mediçao,OFFSET(Import.PLQ,$A33-1,V$15-1,1,1),0),0),PLE!$AA$28*OFFSET(Import.PLQ,$A33-1,V$15-1,1,1)),IF($E33&lt;&gt;1,IF(ISNUMBER(INDEX(Import.PLE,Detalhamento!$E33,Detalhamento!V$15)),IF(INDEX(Import.PLE,Detalhamento!$E33,Detalhamento!V$15)&lt;=mediçao,0,OFFSET(Import.PLQ,$A33-1,V$15-1,1,1)),OFFSET(Import.PLQ,$A33-1,V$15-1,1,1)),(1-PLE!$AA$28)*OFFSET(Import.PLQ,$A33-1,V$15-1,1,1))))</f>
        <v>0</v>
      </c>
      <c r="W33" s="183">
        <f ca="1">IF(W$13="",0,CHOOSE(Detalhamento.OpçãoServiços,OFFSET(Import.PLQ,$A33-1,W$15-1,1,1),IF($E33&lt;&gt;1,IF(ISNUMBER(INDEX(Import.PLE,Detalhamento!$E33,Detalhamento!W$15)),IF(INDEX(Import.PLE,Detalhamento!$E33,Detalhamento!W$15)&lt;=mediçao,OFFSET(Import.PLQ,$A33-1,W$15-1,1,1),0),0),PLE!$AA$28*OFFSET(Import.PLQ,$A33-1,W$15-1,1,1)),IF($E33&lt;&gt;1,IF(ISNUMBER(INDEX(Import.PLE,Detalhamento!$E33,Detalhamento!W$15)),IF(INDEX(Import.PLE,Detalhamento!$E33,Detalhamento!W$15)&lt;=mediçao,0,OFFSET(Import.PLQ,$A33-1,W$15-1,1,1)),OFFSET(Import.PLQ,$A33-1,W$15-1,1,1)),(1-PLE!$AA$28)*OFFSET(Import.PLQ,$A33-1,W$15-1,1,1))))</f>
        <v>0</v>
      </c>
      <c r="X33" s="183">
        <f ca="1">IF(X$13="",0,CHOOSE(Detalhamento.OpçãoServiços,OFFSET(Import.PLQ,$A33-1,X$15-1,1,1),IF($E33&lt;&gt;1,IF(ISNUMBER(INDEX(Import.PLE,Detalhamento!$E33,Detalhamento!X$15)),IF(INDEX(Import.PLE,Detalhamento!$E33,Detalhamento!X$15)&lt;=mediçao,OFFSET(Import.PLQ,$A33-1,X$15-1,1,1),0),0),PLE!$AA$28*OFFSET(Import.PLQ,$A33-1,X$15-1,1,1)),IF($E33&lt;&gt;1,IF(ISNUMBER(INDEX(Import.PLE,Detalhamento!$E33,Detalhamento!X$15)),IF(INDEX(Import.PLE,Detalhamento!$E33,Detalhamento!X$15)&lt;=mediçao,0,OFFSET(Import.PLQ,$A33-1,X$15-1,1,1)),OFFSET(Import.PLQ,$A33-1,X$15-1,1,1)),(1-PLE!$AA$28)*OFFSET(Import.PLQ,$A33-1,X$15-1,1,1))))</f>
        <v>0</v>
      </c>
      <c r="Y33" s="183">
        <f ca="1">IF(Y$13="",0,CHOOSE(Detalhamento.OpçãoServiços,OFFSET(Import.PLQ,$A33-1,Y$15-1,1,1),IF($E33&lt;&gt;1,IF(ISNUMBER(INDEX(Import.PLE,Detalhamento!$E33,Detalhamento!Y$15)),IF(INDEX(Import.PLE,Detalhamento!$E33,Detalhamento!Y$15)&lt;=mediçao,OFFSET(Import.PLQ,$A33-1,Y$15-1,1,1),0),0),PLE!$AA$28*OFFSET(Import.PLQ,$A33-1,Y$15-1,1,1)),IF($E33&lt;&gt;1,IF(ISNUMBER(INDEX(Import.PLE,Detalhamento!$E33,Detalhamento!Y$15)),IF(INDEX(Import.PLE,Detalhamento!$E33,Detalhamento!Y$15)&lt;=mediçao,0,OFFSET(Import.PLQ,$A33-1,Y$15-1,1,1)),OFFSET(Import.PLQ,$A33-1,Y$15-1,1,1)),(1-PLE!$AA$28)*OFFSET(Import.PLQ,$A33-1,Y$15-1,1,1))))</f>
        <v>0</v>
      </c>
      <c r="Z33" s="183">
        <f ca="1">IF(Z$13="",0,CHOOSE(Detalhamento.OpçãoServiços,OFFSET(Import.PLQ,$A33-1,Z$15-1,1,1),IF($E33&lt;&gt;1,IF(ISNUMBER(INDEX(Import.PLE,Detalhamento!$E33,Detalhamento!Z$15)),IF(INDEX(Import.PLE,Detalhamento!$E33,Detalhamento!Z$15)&lt;=mediçao,OFFSET(Import.PLQ,$A33-1,Z$15-1,1,1),0),0),PLE!$AA$28*OFFSET(Import.PLQ,$A33-1,Z$15-1,1,1)),IF($E33&lt;&gt;1,IF(ISNUMBER(INDEX(Import.PLE,Detalhamento!$E33,Detalhamento!Z$15)),IF(INDEX(Import.PLE,Detalhamento!$E33,Detalhamento!Z$15)&lt;=mediçao,0,OFFSET(Import.PLQ,$A33-1,Z$15-1,1,1)),OFFSET(Import.PLQ,$A33-1,Z$15-1,1,1)),(1-PLE!$AA$28)*OFFSET(Import.PLQ,$A33-1,Z$15-1,1,1))))</f>
        <v>0</v>
      </c>
      <c r="AA33" s="183">
        <f ca="1">IF(AA$13="",0,CHOOSE(Detalhamento.OpçãoServiços,OFFSET(Import.PLQ,$A33-1,AA$15-1,1,1),IF($E33&lt;&gt;1,IF(ISNUMBER(INDEX(Import.PLE,Detalhamento!$E33,Detalhamento!AA$15)),IF(INDEX(Import.PLE,Detalhamento!$E33,Detalhamento!AA$15)&lt;=mediçao,OFFSET(Import.PLQ,$A33-1,AA$15-1,1,1),0),0),PLE!$AA$28*OFFSET(Import.PLQ,$A33-1,AA$15-1,1,1)),IF($E33&lt;&gt;1,IF(ISNUMBER(INDEX(Import.PLE,Detalhamento!$E33,Detalhamento!AA$15)),IF(INDEX(Import.PLE,Detalhamento!$E33,Detalhamento!AA$15)&lt;=mediçao,0,OFFSET(Import.PLQ,$A33-1,AA$15-1,1,1)),OFFSET(Import.PLQ,$A33-1,AA$15-1,1,1)),(1-PLE!$AA$28)*OFFSET(Import.PLQ,$A33-1,AA$15-1,1,1))))</f>
        <v>0</v>
      </c>
      <c r="AB33" s="183">
        <f ca="1">IF(AB$13="",0,CHOOSE(Detalhamento.OpçãoServiços,OFFSET(Import.PLQ,$A33-1,AB$15-1,1,1),IF($E33&lt;&gt;1,IF(ISNUMBER(INDEX(Import.PLE,Detalhamento!$E33,Detalhamento!AB$15)),IF(INDEX(Import.PLE,Detalhamento!$E33,Detalhamento!AB$15)&lt;=mediçao,OFFSET(Import.PLQ,$A33-1,AB$15-1,1,1),0),0),PLE!$AA$28*OFFSET(Import.PLQ,$A33-1,AB$15-1,1,1)),IF($E33&lt;&gt;1,IF(ISNUMBER(INDEX(Import.PLE,Detalhamento!$E33,Detalhamento!AB$15)),IF(INDEX(Import.PLE,Detalhamento!$E33,Detalhamento!AB$15)&lt;=mediçao,0,OFFSET(Import.PLQ,$A33-1,AB$15-1,1,1)),OFFSET(Import.PLQ,$A33-1,AB$15-1,1,1)),(1-PLE!$AA$28)*OFFSET(Import.PLQ,$A33-1,AB$15-1,1,1))))</f>
        <v>0</v>
      </c>
      <c r="AC33" s="183">
        <f ca="1">IF(AC$13="",0,CHOOSE(Detalhamento.OpçãoServiços,OFFSET(Import.PLQ,$A33-1,AC$15-1,1,1),IF($E33&lt;&gt;1,IF(ISNUMBER(INDEX(Import.PLE,Detalhamento!$E33,Detalhamento!AC$15)),IF(INDEX(Import.PLE,Detalhamento!$E33,Detalhamento!AC$15)&lt;=mediçao,OFFSET(Import.PLQ,$A33-1,AC$15-1,1,1),0),0),PLE!$AA$28*OFFSET(Import.PLQ,$A33-1,AC$15-1,1,1)),IF($E33&lt;&gt;1,IF(ISNUMBER(INDEX(Import.PLE,Detalhamento!$E33,Detalhamento!AC$15)),IF(INDEX(Import.PLE,Detalhamento!$E33,Detalhamento!AC$15)&lt;=mediçao,0,OFFSET(Import.PLQ,$A33-1,AC$15-1,1,1)),OFFSET(Import.PLQ,$A33-1,AC$15-1,1,1)),(1-PLE!$AA$28)*OFFSET(Import.PLQ,$A33-1,AC$15-1,1,1))))</f>
        <v>0</v>
      </c>
      <c r="AD33" s="183">
        <f ca="1">IF(AD$13="",0,CHOOSE(Detalhamento.OpçãoServiços,OFFSET(Import.PLQ,$A33-1,AD$15-1,1,1),IF($E33&lt;&gt;1,IF(ISNUMBER(INDEX(Import.PLE,Detalhamento!$E33,Detalhamento!AD$15)),IF(INDEX(Import.PLE,Detalhamento!$E33,Detalhamento!AD$15)&lt;=mediçao,OFFSET(Import.PLQ,$A33-1,AD$15-1,1,1),0),0),PLE!$AA$28*OFFSET(Import.PLQ,$A33-1,AD$15-1,1,1)),IF($E33&lt;&gt;1,IF(ISNUMBER(INDEX(Import.PLE,Detalhamento!$E33,Detalhamento!AD$15)),IF(INDEX(Import.PLE,Detalhamento!$E33,Detalhamento!AD$15)&lt;=mediçao,0,OFFSET(Import.PLQ,$A33-1,AD$15-1,1,1)),OFFSET(Import.PLQ,$A33-1,AD$15-1,1,1)),(1-PLE!$AA$28)*OFFSET(Import.PLQ,$A33-1,AD$15-1,1,1))))</f>
        <v>0</v>
      </c>
      <c r="AE33" s="183">
        <f ca="1">IF(AE$13="",0,CHOOSE(Detalhamento.OpçãoServiços,OFFSET(Import.PLQ,$A33-1,AE$15-1,1,1),IF($E33&lt;&gt;1,IF(ISNUMBER(INDEX(Import.PLE,Detalhamento!$E33,Detalhamento!AE$15)),IF(INDEX(Import.PLE,Detalhamento!$E33,Detalhamento!AE$15)&lt;=mediçao,OFFSET(Import.PLQ,$A33-1,AE$15-1,1,1),0),0),PLE!$AA$28*OFFSET(Import.PLQ,$A33-1,AE$15-1,1,1)),IF($E33&lt;&gt;1,IF(ISNUMBER(INDEX(Import.PLE,Detalhamento!$E33,Detalhamento!AE$15)),IF(INDEX(Import.PLE,Detalhamento!$E33,Detalhamento!AE$15)&lt;=mediçao,0,OFFSET(Import.PLQ,$A33-1,AE$15-1,1,1)),OFFSET(Import.PLQ,$A33-1,AE$15-1,1,1)),(1-PLE!$AA$28)*OFFSET(Import.PLQ,$A33-1,AE$15-1,1,1))))</f>
        <v>0</v>
      </c>
      <c r="AF33" s="183">
        <f ca="1">IF(AF$13="",0,CHOOSE(Detalhamento.OpçãoServiços,OFFSET(Import.PLQ,$A33-1,AF$15-1,1,1),IF($E33&lt;&gt;1,IF(ISNUMBER(INDEX(Import.PLE,Detalhamento!$E33,Detalhamento!AF$15)),IF(INDEX(Import.PLE,Detalhamento!$E33,Detalhamento!AF$15)&lt;=mediçao,OFFSET(Import.PLQ,$A33-1,AF$15-1,1,1),0),0),PLE!$AA$28*OFFSET(Import.PLQ,$A33-1,AF$15-1,1,1)),IF($E33&lt;&gt;1,IF(ISNUMBER(INDEX(Import.PLE,Detalhamento!$E33,Detalhamento!AF$15)),IF(INDEX(Import.PLE,Detalhamento!$E33,Detalhamento!AF$15)&lt;=mediçao,0,OFFSET(Import.PLQ,$A33-1,AF$15-1,1,1)),OFFSET(Import.PLQ,$A33-1,AF$15-1,1,1)),(1-PLE!$AA$28)*OFFSET(Import.PLQ,$A33-1,AF$15-1,1,1))))</f>
        <v>0</v>
      </c>
      <c r="AG33" s="183">
        <f ca="1">IF(AG$13="",0,CHOOSE(Detalhamento.OpçãoServiços,OFFSET(Import.PLQ,$A33-1,AG$15-1,1,1),IF($E33&lt;&gt;1,IF(ISNUMBER(INDEX(Import.PLE,Detalhamento!$E33,Detalhamento!AG$15)),IF(INDEX(Import.PLE,Detalhamento!$E33,Detalhamento!AG$15)&lt;=mediçao,OFFSET(Import.PLQ,$A33-1,AG$15-1,1,1),0),0),PLE!$AA$28*OFFSET(Import.PLQ,$A33-1,AG$15-1,1,1)),IF($E33&lt;&gt;1,IF(ISNUMBER(INDEX(Import.PLE,Detalhamento!$E33,Detalhamento!AG$15)),IF(INDEX(Import.PLE,Detalhamento!$E33,Detalhamento!AG$15)&lt;=mediçao,0,OFFSET(Import.PLQ,$A33-1,AG$15-1,1,1)),OFFSET(Import.PLQ,$A33-1,AG$15-1,1,1)),(1-PLE!$AA$28)*OFFSET(Import.PLQ,$A33-1,AG$15-1,1,1))))</f>
        <v>0</v>
      </c>
      <c r="AH33" s="183">
        <f ca="1">IF(AH$13="",0,CHOOSE(Detalhamento.OpçãoServiços,OFFSET(Import.PLQ,$A33-1,AH$15-1,1,1),IF($E33&lt;&gt;1,IF(ISNUMBER(INDEX(Import.PLE,Detalhamento!$E33,Detalhamento!AH$15)),IF(INDEX(Import.PLE,Detalhamento!$E33,Detalhamento!AH$15)&lt;=mediçao,OFFSET(Import.PLQ,$A33-1,AH$15-1,1,1),0),0),PLE!$AA$28*OFFSET(Import.PLQ,$A33-1,AH$15-1,1,1)),IF($E33&lt;&gt;1,IF(ISNUMBER(INDEX(Import.PLE,Detalhamento!$E33,Detalhamento!AH$15)),IF(INDEX(Import.PLE,Detalhamento!$E33,Detalhamento!AH$15)&lt;=mediçao,0,OFFSET(Import.PLQ,$A33-1,AH$15-1,1,1)),OFFSET(Import.PLQ,$A33-1,AH$15-1,1,1)),(1-PLE!$AA$28)*OFFSET(Import.PLQ,$A33-1,AH$15-1,1,1))))</f>
        <v>0</v>
      </c>
      <c r="AI33" s="183">
        <f ca="1">IF(AI$13="",0,CHOOSE(Detalhamento.OpçãoServiços,OFFSET(Import.PLQ,$A33-1,AI$15-1,1,1),IF($E33&lt;&gt;1,IF(ISNUMBER(INDEX(Import.PLE,Detalhamento!$E33,Detalhamento!AI$15)),IF(INDEX(Import.PLE,Detalhamento!$E33,Detalhamento!AI$15)&lt;=mediçao,OFFSET(Import.PLQ,$A33-1,AI$15-1,1,1),0),0),PLE!$AA$28*OFFSET(Import.PLQ,$A33-1,AI$15-1,1,1)),IF($E33&lt;&gt;1,IF(ISNUMBER(INDEX(Import.PLE,Detalhamento!$E33,Detalhamento!AI$15)),IF(INDEX(Import.PLE,Detalhamento!$E33,Detalhamento!AI$15)&lt;=mediçao,0,OFFSET(Import.PLQ,$A33-1,AI$15-1,1,1)),OFFSET(Import.PLQ,$A33-1,AI$15-1,1,1)),(1-PLE!$AA$28)*OFFSET(Import.PLQ,$A33-1,AI$15-1,1,1))))</f>
        <v>0</v>
      </c>
      <c r="AJ33" s="183">
        <f ca="1">IF(AJ$13="",0,CHOOSE(Detalhamento.OpçãoServiços,OFFSET(Import.PLQ,$A33-1,AJ$15-1,1,1),IF($E33&lt;&gt;1,IF(ISNUMBER(INDEX(Import.PLE,Detalhamento!$E33,Detalhamento!AJ$15)),IF(INDEX(Import.PLE,Detalhamento!$E33,Detalhamento!AJ$15)&lt;=mediçao,OFFSET(Import.PLQ,$A33-1,AJ$15-1,1,1),0),0),PLE!$AA$28*OFFSET(Import.PLQ,$A33-1,AJ$15-1,1,1)),IF($E33&lt;&gt;1,IF(ISNUMBER(INDEX(Import.PLE,Detalhamento!$E33,Detalhamento!AJ$15)),IF(INDEX(Import.PLE,Detalhamento!$E33,Detalhamento!AJ$15)&lt;=mediçao,0,OFFSET(Import.PLQ,$A33-1,AJ$15-1,1,1)),OFFSET(Import.PLQ,$A33-1,AJ$15-1,1,1)),(1-PLE!$AA$28)*OFFSET(Import.PLQ,$A33-1,AJ$15-1,1,1))))</f>
        <v>0</v>
      </c>
      <c r="AK33" s="183">
        <f ca="1">IF(AK$13="",0,CHOOSE(Detalhamento.OpçãoServiços,OFFSET(Import.PLQ,$A33-1,AK$15-1,1,1),IF($E33&lt;&gt;1,IF(ISNUMBER(INDEX(Import.PLE,Detalhamento!$E33,Detalhamento!AK$15)),IF(INDEX(Import.PLE,Detalhamento!$E33,Detalhamento!AK$15)&lt;=mediçao,OFFSET(Import.PLQ,$A33-1,AK$15-1,1,1),0),0),PLE!$AA$28*OFFSET(Import.PLQ,$A33-1,AK$15-1,1,1)),IF($E33&lt;&gt;1,IF(ISNUMBER(INDEX(Import.PLE,Detalhamento!$E33,Detalhamento!AK$15)),IF(INDEX(Import.PLE,Detalhamento!$E33,Detalhamento!AK$15)&lt;=mediçao,0,OFFSET(Import.PLQ,$A33-1,AK$15-1,1,1)),OFFSET(Import.PLQ,$A33-1,AK$15-1,1,1)),(1-PLE!$AA$28)*OFFSET(Import.PLQ,$A33-1,AK$15-1,1,1))))</f>
        <v>0</v>
      </c>
      <c r="AL33" s="183">
        <f ca="1">IF(AL$13="",0,CHOOSE(Detalhamento.OpçãoServiços,OFFSET(Import.PLQ,$A33-1,AL$15-1,1,1),IF($E33&lt;&gt;1,IF(ISNUMBER(INDEX(Import.PLE,Detalhamento!$E33,Detalhamento!AL$15)),IF(INDEX(Import.PLE,Detalhamento!$E33,Detalhamento!AL$15)&lt;=mediçao,OFFSET(Import.PLQ,$A33-1,AL$15-1,1,1),0),0),PLE!$AA$28*OFFSET(Import.PLQ,$A33-1,AL$15-1,1,1)),IF($E33&lt;&gt;1,IF(ISNUMBER(INDEX(Import.PLE,Detalhamento!$E33,Detalhamento!AL$15)),IF(INDEX(Import.PLE,Detalhamento!$E33,Detalhamento!AL$15)&lt;=mediçao,0,OFFSET(Import.PLQ,$A33-1,AL$15-1,1,1)),OFFSET(Import.PLQ,$A33-1,AL$15-1,1,1)),(1-PLE!$AA$28)*OFFSET(Import.PLQ,$A33-1,AL$15-1,1,1))))</f>
        <v>0</v>
      </c>
      <c r="AM33" s="183">
        <f ca="1">IF(AM$13="",0,CHOOSE(Detalhamento.OpçãoServiços,OFFSET(Import.PLQ,$A33-1,AM$15-1,1,1),IF($E33&lt;&gt;1,IF(ISNUMBER(INDEX(Import.PLE,Detalhamento!$E33,Detalhamento!AM$15)),IF(INDEX(Import.PLE,Detalhamento!$E33,Detalhamento!AM$15)&lt;=mediçao,OFFSET(Import.PLQ,$A33-1,AM$15-1,1,1),0),0),PLE!$AA$28*OFFSET(Import.PLQ,$A33-1,AM$15-1,1,1)),IF($E33&lt;&gt;1,IF(ISNUMBER(INDEX(Import.PLE,Detalhamento!$E33,Detalhamento!AM$15)),IF(INDEX(Import.PLE,Detalhamento!$E33,Detalhamento!AM$15)&lt;=mediçao,0,OFFSET(Import.PLQ,$A33-1,AM$15-1,1,1)),OFFSET(Import.PLQ,$A33-1,AM$15-1,1,1)),(1-PLE!$AA$28)*OFFSET(Import.PLQ,$A33-1,AM$15-1,1,1))))</f>
        <v>0</v>
      </c>
      <c r="AN33" s="183">
        <f ca="1">IF(AN$13="",0,CHOOSE(Detalhamento.OpçãoServiços,OFFSET(Import.PLQ,$A33-1,AN$15-1,1,1),IF($E33&lt;&gt;1,IF(ISNUMBER(INDEX(Import.PLE,Detalhamento!$E33,Detalhamento!AN$15)),IF(INDEX(Import.PLE,Detalhamento!$E33,Detalhamento!AN$15)&lt;=mediçao,OFFSET(Import.PLQ,$A33-1,AN$15-1,1,1),0),0),PLE!$AA$28*OFFSET(Import.PLQ,$A33-1,AN$15-1,1,1)),IF($E33&lt;&gt;1,IF(ISNUMBER(INDEX(Import.PLE,Detalhamento!$E33,Detalhamento!AN$15)),IF(INDEX(Import.PLE,Detalhamento!$E33,Detalhamento!AN$15)&lt;=mediçao,0,OFFSET(Import.PLQ,$A33-1,AN$15-1,1,1)),OFFSET(Import.PLQ,$A33-1,AN$15-1,1,1)),(1-PLE!$AA$28)*OFFSET(Import.PLQ,$A33-1,AN$15-1,1,1))))</f>
        <v>0</v>
      </c>
      <c r="AO33" s="183">
        <f ca="1">IF(AO$13="",0,CHOOSE(Detalhamento.OpçãoServiços,OFFSET(Import.PLQ,$A33-1,AO$15-1,1,1),IF($E33&lt;&gt;1,IF(ISNUMBER(INDEX(Import.PLE,Detalhamento!$E33,Detalhamento!AO$15)),IF(INDEX(Import.PLE,Detalhamento!$E33,Detalhamento!AO$15)&lt;=mediçao,OFFSET(Import.PLQ,$A33-1,AO$15-1,1,1),0),0),PLE!$AA$28*OFFSET(Import.PLQ,$A33-1,AO$15-1,1,1)),IF($E33&lt;&gt;1,IF(ISNUMBER(INDEX(Import.PLE,Detalhamento!$E33,Detalhamento!AO$15)),IF(INDEX(Import.PLE,Detalhamento!$E33,Detalhamento!AO$15)&lt;=mediçao,0,OFFSET(Import.PLQ,$A33-1,AO$15-1,1,1)),OFFSET(Import.PLQ,$A33-1,AO$15-1,1,1)),(1-PLE!$AA$28)*OFFSET(Import.PLQ,$A33-1,AO$15-1,1,1))))</f>
        <v>0</v>
      </c>
      <c r="AP33" s="183">
        <f ca="1">IF(AP$13="",0,CHOOSE(Detalhamento.OpçãoServiços,OFFSET(Import.PLQ,$A33-1,AP$15-1,1,1),IF($E33&lt;&gt;1,IF(ISNUMBER(INDEX(Import.PLE,Detalhamento!$E33,Detalhamento!AP$15)),IF(INDEX(Import.PLE,Detalhamento!$E33,Detalhamento!AP$15)&lt;=mediçao,OFFSET(Import.PLQ,$A33-1,AP$15-1,1,1),0),0),PLE!$AA$28*OFFSET(Import.PLQ,$A33-1,AP$15-1,1,1)),IF($E33&lt;&gt;1,IF(ISNUMBER(INDEX(Import.PLE,Detalhamento!$E33,Detalhamento!AP$15)),IF(INDEX(Import.PLE,Detalhamento!$E33,Detalhamento!AP$15)&lt;=mediçao,0,OFFSET(Import.PLQ,$A33-1,AP$15-1,1,1)),OFFSET(Import.PLQ,$A33-1,AP$15-1,1,1)),(1-PLE!$AA$28)*OFFSET(Import.PLQ,$A33-1,AP$15-1,1,1))))</f>
        <v>0</v>
      </c>
      <c r="AQ33" s="183">
        <f ca="1">IF(AQ$13="",0,CHOOSE(Detalhamento.OpçãoServiços,OFFSET(Import.PLQ,$A33-1,AQ$15-1,1,1),IF($E33&lt;&gt;1,IF(ISNUMBER(INDEX(Import.PLE,Detalhamento!$E33,Detalhamento!AQ$15)),IF(INDEX(Import.PLE,Detalhamento!$E33,Detalhamento!AQ$15)&lt;=mediçao,OFFSET(Import.PLQ,$A33-1,AQ$15-1,1,1),0),0),PLE!$AA$28*OFFSET(Import.PLQ,$A33-1,AQ$15-1,1,1)),IF($E33&lt;&gt;1,IF(ISNUMBER(INDEX(Import.PLE,Detalhamento!$E33,Detalhamento!AQ$15)),IF(INDEX(Import.PLE,Detalhamento!$E33,Detalhamento!AQ$15)&lt;=mediçao,0,OFFSET(Import.PLQ,$A33-1,AQ$15-1,1,1)),OFFSET(Import.PLQ,$A33-1,AQ$15-1,1,1)),(1-PLE!$AA$28)*OFFSET(Import.PLQ,$A33-1,AQ$15-1,1,1))))</f>
        <v>0</v>
      </c>
      <c r="AR33" s="183">
        <f ca="1">IF(AR$13="",0,CHOOSE(Detalhamento.OpçãoServiços,OFFSET(Import.PLQ,$A33-1,AR$15-1,1,1),IF($E33&lt;&gt;1,IF(ISNUMBER(INDEX(Import.PLE,Detalhamento!$E33,Detalhamento!AR$15)),IF(INDEX(Import.PLE,Detalhamento!$E33,Detalhamento!AR$15)&lt;=mediçao,OFFSET(Import.PLQ,$A33-1,AR$15-1,1,1),0),0),PLE!$AA$28*OFFSET(Import.PLQ,$A33-1,AR$15-1,1,1)),IF($E33&lt;&gt;1,IF(ISNUMBER(INDEX(Import.PLE,Detalhamento!$E33,Detalhamento!AR$15)),IF(INDEX(Import.PLE,Detalhamento!$E33,Detalhamento!AR$15)&lt;=mediçao,0,OFFSET(Import.PLQ,$A33-1,AR$15-1,1,1)),OFFSET(Import.PLQ,$A33-1,AR$15-1,1,1)),(1-PLE!$AA$28)*OFFSET(Import.PLQ,$A33-1,AR$15-1,1,1))))</f>
        <v>0</v>
      </c>
      <c r="AS33" s="183">
        <f ca="1">IF(AS$13="",0,CHOOSE(Detalhamento.OpçãoServiços,OFFSET(Import.PLQ,$A33-1,AS$15-1,1,1),IF($E33&lt;&gt;1,IF(ISNUMBER(INDEX(Import.PLE,Detalhamento!$E33,Detalhamento!AS$15)),IF(INDEX(Import.PLE,Detalhamento!$E33,Detalhamento!AS$15)&lt;=mediçao,OFFSET(Import.PLQ,$A33-1,AS$15-1,1,1),0),0),PLE!$AA$28*OFFSET(Import.PLQ,$A33-1,AS$15-1,1,1)),IF($E33&lt;&gt;1,IF(ISNUMBER(INDEX(Import.PLE,Detalhamento!$E33,Detalhamento!AS$15)),IF(INDEX(Import.PLE,Detalhamento!$E33,Detalhamento!AS$15)&lt;=mediçao,0,OFFSET(Import.PLQ,$A33-1,AS$15-1,1,1)),OFFSET(Import.PLQ,$A33-1,AS$15-1,1,1)),(1-PLE!$AA$28)*OFFSET(Import.PLQ,$A33-1,AS$15-1,1,1))))</f>
        <v>0</v>
      </c>
      <c r="AT33" s="183">
        <f ca="1">IF(AT$13="",0,CHOOSE(Detalhamento.OpçãoServiços,OFFSET(Import.PLQ,$A33-1,AT$15-1,1,1),IF($E33&lt;&gt;1,IF(ISNUMBER(INDEX(Import.PLE,Detalhamento!$E33,Detalhamento!AT$15)),IF(INDEX(Import.PLE,Detalhamento!$E33,Detalhamento!AT$15)&lt;=mediçao,OFFSET(Import.PLQ,$A33-1,AT$15-1,1,1),0),0),PLE!$AA$28*OFFSET(Import.PLQ,$A33-1,AT$15-1,1,1)),IF($E33&lt;&gt;1,IF(ISNUMBER(INDEX(Import.PLE,Detalhamento!$E33,Detalhamento!AT$15)),IF(INDEX(Import.PLE,Detalhamento!$E33,Detalhamento!AT$15)&lt;=mediçao,0,OFFSET(Import.PLQ,$A33-1,AT$15-1,1,1)),OFFSET(Import.PLQ,$A33-1,AT$15-1,1,1)),(1-PLE!$AA$28)*OFFSET(Import.PLQ,$A33-1,AT$15-1,1,1))))</f>
        <v>0</v>
      </c>
      <c r="AU33" s="183">
        <f ca="1">IF(AU$13="",0,CHOOSE(Detalhamento.OpçãoServiços,OFFSET(Import.PLQ,$A33-1,AU$15-1,1,1),IF($E33&lt;&gt;1,IF(ISNUMBER(INDEX(Import.PLE,Detalhamento!$E33,Detalhamento!AU$15)),IF(INDEX(Import.PLE,Detalhamento!$E33,Detalhamento!AU$15)&lt;=mediçao,OFFSET(Import.PLQ,$A33-1,AU$15-1,1,1),0),0),PLE!$AA$28*OFFSET(Import.PLQ,$A33-1,AU$15-1,1,1)),IF($E33&lt;&gt;1,IF(ISNUMBER(INDEX(Import.PLE,Detalhamento!$E33,Detalhamento!AU$15)),IF(INDEX(Import.PLE,Detalhamento!$E33,Detalhamento!AU$15)&lt;=mediçao,0,OFFSET(Import.PLQ,$A33-1,AU$15-1,1,1)),OFFSET(Import.PLQ,$A33-1,AU$15-1,1,1)),(1-PLE!$AA$28)*OFFSET(Import.PLQ,$A33-1,AU$15-1,1,1))))</f>
        <v>0</v>
      </c>
      <c r="AV33" s="183">
        <f ca="1">IF(AV$13="",0,CHOOSE(Detalhamento.OpçãoServiços,OFFSET(Import.PLQ,$A33-1,AV$15-1,1,1),IF($E33&lt;&gt;1,IF(ISNUMBER(INDEX(Import.PLE,Detalhamento!$E33,Detalhamento!AV$15)),IF(INDEX(Import.PLE,Detalhamento!$E33,Detalhamento!AV$15)&lt;=mediçao,OFFSET(Import.PLQ,$A33-1,AV$15-1,1,1),0),0),PLE!$AA$28*OFFSET(Import.PLQ,$A33-1,AV$15-1,1,1)),IF($E33&lt;&gt;1,IF(ISNUMBER(INDEX(Import.PLE,Detalhamento!$E33,Detalhamento!AV$15)),IF(INDEX(Import.PLE,Detalhamento!$E33,Detalhamento!AV$15)&lt;=mediçao,0,OFFSET(Import.PLQ,$A33-1,AV$15-1,1,1)),OFFSET(Import.PLQ,$A33-1,AV$15-1,1,1)),(1-PLE!$AA$28)*OFFSET(Import.PLQ,$A33-1,AV$15-1,1,1))))</f>
        <v>0</v>
      </c>
      <c r="AW33" s="183">
        <f ca="1">IF(AW$13="",0,CHOOSE(Detalhamento.OpçãoServiços,OFFSET(Import.PLQ,$A33-1,AW$15-1,1,1),IF($E33&lt;&gt;1,IF(ISNUMBER(INDEX(Import.PLE,Detalhamento!$E33,Detalhamento!AW$15)),IF(INDEX(Import.PLE,Detalhamento!$E33,Detalhamento!AW$15)&lt;=mediçao,OFFSET(Import.PLQ,$A33-1,AW$15-1,1,1),0),0),PLE!$AA$28*OFFSET(Import.PLQ,$A33-1,AW$15-1,1,1)),IF($E33&lt;&gt;1,IF(ISNUMBER(INDEX(Import.PLE,Detalhamento!$E33,Detalhamento!AW$15)),IF(INDEX(Import.PLE,Detalhamento!$E33,Detalhamento!AW$15)&lt;=mediçao,0,OFFSET(Import.PLQ,$A33-1,AW$15-1,1,1)),OFFSET(Import.PLQ,$A33-1,AW$15-1,1,1)),(1-PLE!$AA$28)*OFFSET(Import.PLQ,$A33-1,AW$15-1,1,1))))</f>
        <v>0</v>
      </c>
      <c r="AX33" s="183">
        <f ca="1">IF(AX$13="",0,CHOOSE(Detalhamento.OpçãoServiços,OFFSET(Import.PLQ,$A33-1,AX$15-1,1,1),IF($E33&lt;&gt;1,IF(ISNUMBER(INDEX(Import.PLE,Detalhamento!$E33,Detalhamento!AX$15)),IF(INDEX(Import.PLE,Detalhamento!$E33,Detalhamento!AX$15)&lt;=mediçao,OFFSET(Import.PLQ,$A33-1,AX$15-1,1,1),0),0),PLE!$AA$28*OFFSET(Import.PLQ,$A33-1,AX$15-1,1,1)),IF($E33&lt;&gt;1,IF(ISNUMBER(INDEX(Import.PLE,Detalhamento!$E33,Detalhamento!AX$15)),IF(INDEX(Import.PLE,Detalhamento!$E33,Detalhamento!AX$15)&lt;=mediçao,0,OFFSET(Import.PLQ,$A33-1,AX$15-1,1,1)),OFFSET(Import.PLQ,$A33-1,AX$15-1,1,1)),(1-PLE!$AA$28)*OFFSET(Import.PLQ,$A33-1,AX$15-1,1,1))))</f>
        <v>0</v>
      </c>
      <c r="AY33" s="183">
        <f ca="1">IF(AY$13="",0,CHOOSE(Detalhamento.OpçãoServiços,OFFSET(Import.PLQ,$A33-1,AY$15-1,1,1),IF($E33&lt;&gt;1,IF(ISNUMBER(INDEX(Import.PLE,Detalhamento!$E33,Detalhamento!AY$15)),IF(INDEX(Import.PLE,Detalhamento!$E33,Detalhamento!AY$15)&lt;=mediçao,OFFSET(Import.PLQ,$A33-1,AY$15-1,1,1),0),0),PLE!$AA$28*OFFSET(Import.PLQ,$A33-1,AY$15-1,1,1)),IF($E33&lt;&gt;1,IF(ISNUMBER(INDEX(Import.PLE,Detalhamento!$E33,Detalhamento!AY$15)),IF(INDEX(Import.PLE,Detalhamento!$E33,Detalhamento!AY$15)&lt;=mediçao,0,OFFSET(Import.PLQ,$A33-1,AY$15-1,1,1)),OFFSET(Import.PLQ,$A33-1,AY$15-1,1,1)),(1-PLE!$AA$28)*OFFSET(Import.PLQ,$A33-1,AY$15-1,1,1))))</f>
        <v>0</v>
      </c>
      <c r="AZ33" s="183">
        <f ca="1">IF(AZ$13="",0,CHOOSE(Detalhamento.OpçãoServiços,OFFSET(Import.PLQ,$A33-1,AZ$15-1,1,1),IF($E33&lt;&gt;1,IF(ISNUMBER(INDEX(Import.PLE,Detalhamento!$E33,Detalhamento!AZ$15)),IF(INDEX(Import.PLE,Detalhamento!$E33,Detalhamento!AZ$15)&lt;=mediçao,OFFSET(Import.PLQ,$A33-1,AZ$15-1,1,1),0),0),PLE!$AA$28*OFFSET(Import.PLQ,$A33-1,AZ$15-1,1,1)),IF($E33&lt;&gt;1,IF(ISNUMBER(INDEX(Import.PLE,Detalhamento!$E33,Detalhamento!AZ$15)),IF(INDEX(Import.PLE,Detalhamento!$E33,Detalhamento!AZ$15)&lt;=mediçao,0,OFFSET(Import.PLQ,$A33-1,AZ$15-1,1,1)),OFFSET(Import.PLQ,$A33-1,AZ$15-1,1,1)),(1-PLE!$AA$28)*OFFSET(Import.PLQ,$A33-1,AZ$15-1,1,1))))</f>
        <v>0</v>
      </c>
      <c r="BA33" s="183">
        <f ca="1">IF(BA$13="",0,CHOOSE(Detalhamento.OpçãoServiços,OFFSET(Import.PLQ,$A33-1,BA$15-1,1,1),IF($E33&lt;&gt;1,IF(ISNUMBER(INDEX(Import.PLE,Detalhamento!$E33,Detalhamento!BA$15)),IF(INDEX(Import.PLE,Detalhamento!$E33,Detalhamento!BA$15)&lt;=mediçao,OFFSET(Import.PLQ,$A33-1,BA$15-1,1,1),0),0),PLE!$AA$28*OFFSET(Import.PLQ,$A33-1,BA$15-1,1,1)),IF($E33&lt;&gt;1,IF(ISNUMBER(INDEX(Import.PLE,Detalhamento!$E33,Detalhamento!BA$15)),IF(INDEX(Import.PLE,Detalhamento!$E33,Detalhamento!BA$15)&lt;=mediçao,0,OFFSET(Import.PLQ,$A33-1,BA$15-1,1,1)),OFFSET(Import.PLQ,$A33-1,BA$15-1,1,1)),(1-PLE!$AA$28)*OFFSET(Import.PLQ,$A33-1,BA$15-1,1,1))))</f>
        <v>0</v>
      </c>
      <c r="BB33" s="183">
        <f ca="1">IF(BB$13="",0,CHOOSE(Detalhamento.OpçãoServiços,OFFSET(Import.PLQ,$A33-1,BB$15-1,1,1),IF($E33&lt;&gt;1,IF(ISNUMBER(INDEX(Import.PLE,Detalhamento!$E33,Detalhamento!BB$15)),IF(INDEX(Import.PLE,Detalhamento!$E33,Detalhamento!BB$15)&lt;=mediçao,OFFSET(Import.PLQ,$A33-1,BB$15-1,1,1),0),0),PLE!$AA$28*OFFSET(Import.PLQ,$A33-1,BB$15-1,1,1)),IF($E33&lt;&gt;1,IF(ISNUMBER(INDEX(Import.PLE,Detalhamento!$E33,Detalhamento!BB$15)),IF(INDEX(Import.PLE,Detalhamento!$E33,Detalhamento!BB$15)&lt;=mediçao,0,OFFSET(Import.PLQ,$A33-1,BB$15-1,1,1)),OFFSET(Import.PLQ,$A33-1,BB$15-1,1,1)),(1-PLE!$AA$28)*OFFSET(Import.PLQ,$A33-1,BB$15-1,1,1))))</f>
        <v>0</v>
      </c>
      <c r="BC33" s="183">
        <f ca="1">IF(BC$13="",0,CHOOSE(Detalhamento.OpçãoServiços,OFFSET(Import.PLQ,$A33-1,BC$15-1,1,1),IF($E33&lt;&gt;1,IF(ISNUMBER(INDEX(Import.PLE,Detalhamento!$E33,Detalhamento!BC$15)),IF(INDEX(Import.PLE,Detalhamento!$E33,Detalhamento!BC$15)&lt;=mediçao,OFFSET(Import.PLQ,$A33-1,BC$15-1,1,1),0),0),PLE!$AA$28*OFFSET(Import.PLQ,$A33-1,BC$15-1,1,1)),IF($E33&lt;&gt;1,IF(ISNUMBER(INDEX(Import.PLE,Detalhamento!$E33,Detalhamento!BC$15)),IF(INDEX(Import.PLE,Detalhamento!$E33,Detalhamento!BC$15)&lt;=mediçao,0,OFFSET(Import.PLQ,$A33-1,BC$15-1,1,1)),OFFSET(Import.PLQ,$A33-1,BC$15-1,1,1)),(1-PLE!$AA$28)*OFFSET(Import.PLQ,$A33-1,BC$15-1,1,1))))</f>
        <v>0</v>
      </c>
      <c r="BD33" s="183">
        <f ca="1">IF(BD$13="",0,CHOOSE(Detalhamento.OpçãoServiços,OFFSET(Import.PLQ,$A33-1,BD$15-1,1,1),IF($E33&lt;&gt;1,IF(ISNUMBER(INDEX(Import.PLE,Detalhamento!$E33,Detalhamento!BD$15)),IF(INDEX(Import.PLE,Detalhamento!$E33,Detalhamento!BD$15)&lt;=mediçao,OFFSET(Import.PLQ,$A33-1,BD$15-1,1,1),0),0),PLE!$AA$28*OFFSET(Import.PLQ,$A33-1,BD$15-1,1,1)),IF($E33&lt;&gt;1,IF(ISNUMBER(INDEX(Import.PLE,Detalhamento!$E33,Detalhamento!BD$15)),IF(INDEX(Import.PLE,Detalhamento!$E33,Detalhamento!BD$15)&lt;=mediçao,0,OFFSET(Import.PLQ,$A33-1,BD$15-1,1,1)),OFFSET(Import.PLQ,$A33-1,BD$15-1,1,1)),(1-PLE!$AA$28)*OFFSET(Import.PLQ,$A33-1,BD$15-1,1,1))))</f>
        <v>0</v>
      </c>
      <c r="BE33" s="183">
        <f ca="1">IF(BE$13="",0,CHOOSE(Detalhamento.OpçãoServiços,OFFSET(Import.PLQ,$A33-1,BE$15-1,1,1),IF($E33&lt;&gt;1,IF(ISNUMBER(INDEX(Import.PLE,Detalhamento!$E33,Detalhamento!BE$15)),IF(INDEX(Import.PLE,Detalhamento!$E33,Detalhamento!BE$15)&lt;=mediçao,OFFSET(Import.PLQ,$A33-1,BE$15-1,1,1),0),0),PLE!$AA$28*OFFSET(Import.PLQ,$A33-1,BE$15-1,1,1)),IF($E33&lt;&gt;1,IF(ISNUMBER(INDEX(Import.PLE,Detalhamento!$E33,Detalhamento!BE$15)),IF(INDEX(Import.PLE,Detalhamento!$E33,Detalhamento!BE$15)&lt;=mediçao,0,OFFSET(Import.PLQ,$A33-1,BE$15-1,1,1)),OFFSET(Import.PLQ,$A33-1,BE$15-1,1,1)),(1-PLE!$AA$28)*OFFSET(Import.PLQ,$A33-1,BE$15-1,1,1))))</f>
        <v>0</v>
      </c>
      <c r="BF33" s="183">
        <f ca="1">IF(BF$13="",0,CHOOSE(Detalhamento.OpçãoServiços,OFFSET(Import.PLQ,$A33-1,BF$15-1,1,1),IF($E33&lt;&gt;1,IF(ISNUMBER(INDEX(Import.PLE,Detalhamento!$E33,Detalhamento!BF$15)),IF(INDEX(Import.PLE,Detalhamento!$E33,Detalhamento!BF$15)&lt;=mediçao,OFFSET(Import.PLQ,$A33-1,BF$15-1,1,1),0),0),PLE!$AA$28*OFFSET(Import.PLQ,$A33-1,BF$15-1,1,1)),IF($E33&lt;&gt;1,IF(ISNUMBER(INDEX(Import.PLE,Detalhamento!$E33,Detalhamento!BF$15)),IF(INDEX(Import.PLE,Detalhamento!$E33,Detalhamento!BF$15)&lt;=mediçao,0,OFFSET(Import.PLQ,$A33-1,BF$15-1,1,1)),OFFSET(Import.PLQ,$A33-1,BF$15-1,1,1)),(1-PLE!$AA$28)*OFFSET(Import.PLQ,$A33-1,BF$15-1,1,1))))</f>
        <v>0</v>
      </c>
      <c r="BG33" s="183">
        <f ca="1">IF(BG$13="",0,CHOOSE(Detalhamento.OpçãoServiços,OFFSET(Import.PLQ,$A33-1,BG$15-1,1,1),IF($E33&lt;&gt;1,IF(ISNUMBER(INDEX(Import.PLE,Detalhamento!$E33,Detalhamento!BG$15)),IF(INDEX(Import.PLE,Detalhamento!$E33,Detalhamento!BG$15)&lt;=mediçao,OFFSET(Import.PLQ,$A33-1,BG$15-1,1,1),0),0),PLE!$AA$28*OFFSET(Import.PLQ,$A33-1,BG$15-1,1,1)),IF($E33&lt;&gt;1,IF(ISNUMBER(INDEX(Import.PLE,Detalhamento!$E33,Detalhamento!BG$15)),IF(INDEX(Import.PLE,Detalhamento!$E33,Detalhamento!BG$15)&lt;=mediçao,0,OFFSET(Import.PLQ,$A33-1,BG$15-1,1,1)),OFFSET(Import.PLQ,$A33-1,BG$15-1,1,1)),(1-PLE!$AA$28)*OFFSET(Import.PLQ,$A33-1,BG$15-1,1,1))))</f>
        <v>0</v>
      </c>
      <c r="BH33" s="183">
        <f ca="1">IF(BH$13="",0,CHOOSE(Detalhamento.OpçãoServiços,OFFSET(Import.PLQ,$A33-1,BH$15-1,1,1),IF($E33&lt;&gt;1,IF(ISNUMBER(INDEX(Import.PLE,Detalhamento!$E33,Detalhamento!BH$15)),IF(INDEX(Import.PLE,Detalhamento!$E33,Detalhamento!BH$15)&lt;=mediçao,OFFSET(Import.PLQ,$A33-1,BH$15-1,1,1),0),0),PLE!$AA$28*OFFSET(Import.PLQ,$A33-1,BH$15-1,1,1)),IF($E33&lt;&gt;1,IF(ISNUMBER(INDEX(Import.PLE,Detalhamento!$E33,Detalhamento!BH$15)),IF(INDEX(Import.PLE,Detalhamento!$E33,Detalhamento!BH$15)&lt;=mediçao,0,OFFSET(Import.PLQ,$A33-1,BH$15-1,1,1)),OFFSET(Import.PLQ,$A33-1,BH$15-1,1,1)),(1-PLE!$AA$28)*OFFSET(Import.PLQ,$A33-1,BH$15-1,1,1))))</f>
        <v>0</v>
      </c>
      <c r="BI33" s="183">
        <f ca="1">IF(BI$13="",0,CHOOSE(Detalhamento.OpçãoServiços,OFFSET(Import.PLQ,$A33-1,BI$15-1,1,1),IF($E33&lt;&gt;1,IF(ISNUMBER(INDEX(Import.PLE,Detalhamento!$E33,Detalhamento!BI$15)),IF(INDEX(Import.PLE,Detalhamento!$E33,Detalhamento!BI$15)&lt;=mediçao,OFFSET(Import.PLQ,$A33-1,BI$15-1,1,1),0),0),PLE!$AA$28*OFFSET(Import.PLQ,$A33-1,BI$15-1,1,1)),IF($E33&lt;&gt;1,IF(ISNUMBER(INDEX(Import.PLE,Detalhamento!$E33,Detalhamento!BI$15)),IF(INDEX(Import.PLE,Detalhamento!$E33,Detalhamento!BI$15)&lt;=mediçao,0,OFFSET(Import.PLQ,$A33-1,BI$15-1,1,1)),OFFSET(Import.PLQ,$A33-1,BI$15-1,1,1)),(1-PLE!$AA$28)*OFFSET(Import.PLQ,$A33-1,BI$15-1,1,1))))</f>
        <v>0</v>
      </c>
    </row>
    <row r="34" spans="1:61" ht="33.75" x14ac:dyDescent="0.2">
      <c r="A34" s="196">
        <v>11</v>
      </c>
      <c r="B34" s="28" t="str">
        <f t="shared" ca="1" si="8"/>
        <v>Serviço</v>
      </c>
      <c r="E34" s="193">
        <f t="shared" ca="1" si="9"/>
        <v>5</v>
      </c>
      <c r="F34" s="194">
        <f t="shared" ca="1" si="10"/>
        <v>50011</v>
      </c>
      <c r="G34" s="194" t="str">
        <f t="shared" ca="1" si="11"/>
        <v>5.1</v>
      </c>
      <c r="H34" s="222" t="str">
        <f t="shared" ca="1" si="11"/>
        <v>ESCAVACAO MECANICA DE MATERIAL 1A. CATEGORIA, PROVENIENTE DE CORTE DE SUBLEITO (C/TRATOR ESTEIRAS  160HP)</v>
      </c>
      <c r="I34" s="48" t="str">
        <f t="shared" ca="1" si="12"/>
        <v>M3</v>
      </c>
      <c r="J34" s="183">
        <f t="shared" ca="1" si="13"/>
        <v>3483.7809999999999</v>
      </c>
      <c r="K34" s="83"/>
      <c r="L34" s="183">
        <f ca="1">IF(L$13="",0,CHOOSE(Detalhamento.OpçãoServiços,OFFSET(Import.PLQ,$A34-1,L$15-1,1,1),IF($E34&lt;&gt;1,IF(ISNUMBER(INDEX(Import.PLE,Detalhamento!$E34,Detalhamento!L$15)),IF(INDEX(Import.PLE,Detalhamento!$E34,Detalhamento!L$15)&lt;=mediçao,OFFSET(Import.PLQ,$A34-1,L$15-1,1,1),0),0),PLE!$AA$28*OFFSET(Import.PLQ,$A34-1,L$15-1,1,1)),IF($E34&lt;&gt;1,IF(ISNUMBER(INDEX(Import.PLE,Detalhamento!$E34,Detalhamento!L$15)),IF(INDEX(Import.PLE,Detalhamento!$E34,Detalhamento!L$15)&lt;=mediçao,0,OFFSET(Import.PLQ,$A34-1,L$15-1,1,1)),OFFSET(Import.PLQ,$A34-1,L$15-1,1,1)),(1-PLE!$AA$28)*OFFSET(Import.PLQ,$A34-1,L$15-1,1,1))))</f>
        <v>3483.7809999999999</v>
      </c>
      <c r="M34" s="183">
        <f ca="1">IF(M$13="",0,CHOOSE(Detalhamento.OpçãoServiços,OFFSET(Import.PLQ,$A34-1,M$15-1,1,1),IF($E34&lt;&gt;1,IF(ISNUMBER(INDEX(Import.PLE,Detalhamento!$E34,Detalhamento!M$15)),IF(INDEX(Import.PLE,Detalhamento!$E34,Detalhamento!M$15)&lt;=mediçao,OFFSET(Import.PLQ,$A34-1,M$15-1,1,1),0),0),PLE!$AA$28*OFFSET(Import.PLQ,$A34-1,M$15-1,1,1)),IF($E34&lt;&gt;1,IF(ISNUMBER(INDEX(Import.PLE,Detalhamento!$E34,Detalhamento!M$15)),IF(INDEX(Import.PLE,Detalhamento!$E34,Detalhamento!M$15)&lt;=mediçao,0,OFFSET(Import.PLQ,$A34-1,M$15-1,1,1)),OFFSET(Import.PLQ,$A34-1,M$15-1,1,1)),(1-PLE!$AA$28)*OFFSET(Import.PLQ,$A34-1,M$15-1,1,1))))</f>
        <v>0</v>
      </c>
      <c r="N34" s="183">
        <f ca="1">IF(N$13="",0,CHOOSE(Detalhamento.OpçãoServiços,OFFSET(Import.PLQ,$A34-1,N$15-1,1,1),IF($E34&lt;&gt;1,IF(ISNUMBER(INDEX(Import.PLE,Detalhamento!$E34,Detalhamento!N$15)),IF(INDEX(Import.PLE,Detalhamento!$E34,Detalhamento!N$15)&lt;=mediçao,OFFSET(Import.PLQ,$A34-1,N$15-1,1,1),0),0),PLE!$AA$28*OFFSET(Import.PLQ,$A34-1,N$15-1,1,1)),IF($E34&lt;&gt;1,IF(ISNUMBER(INDEX(Import.PLE,Detalhamento!$E34,Detalhamento!N$15)),IF(INDEX(Import.PLE,Detalhamento!$E34,Detalhamento!N$15)&lt;=mediçao,0,OFFSET(Import.PLQ,$A34-1,N$15-1,1,1)),OFFSET(Import.PLQ,$A34-1,N$15-1,1,1)),(1-PLE!$AA$28)*OFFSET(Import.PLQ,$A34-1,N$15-1,1,1))))</f>
        <v>0</v>
      </c>
      <c r="O34" s="183">
        <f ca="1">IF(O$13="",0,CHOOSE(Detalhamento.OpçãoServiços,OFFSET(Import.PLQ,$A34-1,O$15-1,1,1),IF($E34&lt;&gt;1,IF(ISNUMBER(INDEX(Import.PLE,Detalhamento!$E34,Detalhamento!O$15)),IF(INDEX(Import.PLE,Detalhamento!$E34,Detalhamento!O$15)&lt;=mediçao,OFFSET(Import.PLQ,$A34-1,O$15-1,1,1),0),0),PLE!$AA$28*OFFSET(Import.PLQ,$A34-1,O$15-1,1,1)),IF($E34&lt;&gt;1,IF(ISNUMBER(INDEX(Import.PLE,Detalhamento!$E34,Detalhamento!O$15)),IF(INDEX(Import.PLE,Detalhamento!$E34,Detalhamento!O$15)&lt;=mediçao,0,OFFSET(Import.PLQ,$A34-1,O$15-1,1,1)),OFFSET(Import.PLQ,$A34-1,O$15-1,1,1)),(1-PLE!$AA$28)*OFFSET(Import.PLQ,$A34-1,O$15-1,1,1))))</f>
        <v>0</v>
      </c>
      <c r="P34" s="183">
        <f ca="1">IF(P$13="",0,CHOOSE(Detalhamento.OpçãoServiços,OFFSET(Import.PLQ,$A34-1,P$15-1,1,1),IF($E34&lt;&gt;1,IF(ISNUMBER(INDEX(Import.PLE,Detalhamento!$E34,Detalhamento!P$15)),IF(INDEX(Import.PLE,Detalhamento!$E34,Detalhamento!P$15)&lt;=mediçao,OFFSET(Import.PLQ,$A34-1,P$15-1,1,1),0),0),PLE!$AA$28*OFFSET(Import.PLQ,$A34-1,P$15-1,1,1)),IF($E34&lt;&gt;1,IF(ISNUMBER(INDEX(Import.PLE,Detalhamento!$E34,Detalhamento!P$15)),IF(INDEX(Import.PLE,Detalhamento!$E34,Detalhamento!P$15)&lt;=mediçao,0,OFFSET(Import.PLQ,$A34-1,P$15-1,1,1)),OFFSET(Import.PLQ,$A34-1,P$15-1,1,1)),(1-PLE!$AA$28)*OFFSET(Import.PLQ,$A34-1,P$15-1,1,1))))</f>
        <v>0</v>
      </c>
      <c r="Q34" s="183">
        <f ca="1">IF(Q$13="",0,CHOOSE(Detalhamento.OpçãoServiços,OFFSET(Import.PLQ,$A34-1,Q$15-1,1,1),IF($E34&lt;&gt;1,IF(ISNUMBER(INDEX(Import.PLE,Detalhamento!$E34,Detalhamento!Q$15)),IF(INDEX(Import.PLE,Detalhamento!$E34,Detalhamento!Q$15)&lt;=mediçao,OFFSET(Import.PLQ,$A34-1,Q$15-1,1,1),0),0),PLE!$AA$28*OFFSET(Import.PLQ,$A34-1,Q$15-1,1,1)),IF($E34&lt;&gt;1,IF(ISNUMBER(INDEX(Import.PLE,Detalhamento!$E34,Detalhamento!Q$15)),IF(INDEX(Import.PLE,Detalhamento!$E34,Detalhamento!Q$15)&lt;=mediçao,0,OFFSET(Import.PLQ,$A34-1,Q$15-1,1,1)),OFFSET(Import.PLQ,$A34-1,Q$15-1,1,1)),(1-PLE!$AA$28)*OFFSET(Import.PLQ,$A34-1,Q$15-1,1,1))))</f>
        <v>0</v>
      </c>
      <c r="R34" s="183">
        <f ca="1">IF(R$13="",0,CHOOSE(Detalhamento.OpçãoServiços,OFFSET(Import.PLQ,$A34-1,R$15-1,1,1),IF($E34&lt;&gt;1,IF(ISNUMBER(INDEX(Import.PLE,Detalhamento!$E34,Detalhamento!R$15)),IF(INDEX(Import.PLE,Detalhamento!$E34,Detalhamento!R$15)&lt;=mediçao,OFFSET(Import.PLQ,$A34-1,R$15-1,1,1),0),0),PLE!$AA$28*OFFSET(Import.PLQ,$A34-1,R$15-1,1,1)),IF($E34&lt;&gt;1,IF(ISNUMBER(INDEX(Import.PLE,Detalhamento!$E34,Detalhamento!R$15)),IF(INDEX(Import.PLE,Detalhamento!$E34,Detalhamento!R$15)&lt;=mediçao,0,OFFSET(Import.PLQ,$A34-1,R$15-1,1,1)),OFFSET(Import.PLQ,$A34-1,R$15-1,1,1)),(1-PLE!$AA$28)*OFFSET(Import.PLQ,$A34-1,R$15-1,1,1))))</f>
        <v>0</v>
      </c>
      <c r="S34" s="183">
        <f ca="1">IF(S$13="",0,CHOOSE(Detalhamento.OpçãoServiços,OFFSET(Import.PLQ,$A34-1,S$15-1,1,1),IF($E34&lt;&gt;1,IF(ISNUMBER(INDEX(Import.PLE,Detalhamento!$E34,Detalhamento!S$15)),IF(INDEX(Import.PLE,Detalhamento!$E34,Detalhamento!S$15)&lt;=mediçao,OFFSET(Import.PLQ,$A34-1,S$15-1,1,1),0),0),PLE!$AA$28*OFFSET(Import.PLQ,$A34-1,S$15-1,1,1)),IF($E34&lt;&gt;1,IF(ISNUMBER(INDEX(Import.PLE,Detalhamento!$E34,Detalhamento!S$15)),IF(INDEX(Import.PLE,Detalhamento!$E34,Detalhamento!S$15)&lt;=mediçao,0,OFFSET(Import.PLQ,$A34-1,S$15-1,1,1)),OFFSET(Import.PLQ,$A34-1,S$15-1,1,1)),(1-PLE!$AA$28)*OFFSET(Import.PLQ,$A34-1,S$15-1,1,1))))</f>
        <v>0</v>
      </c>
      <c r="T34" s="183">
        <f ca="1">IF(T$13="",0,CHOOSE(Detalhamento.OpçãoServiços,OFFSET(Import.PLQ,$A34-1,T$15-1,1,1),IF($E34&lt;&gt;1,IF(ISNUMBER(INDEX(Import.PLE,Detalhamento!$E34,Detalhamento!T$15)),IF(INDEX(Import.PLE,Detalhamento!$E34,Detalhamento!T$15)&lt;=mediçao,OFFSET(Import.PLQ,$A34-1,T$15-1,1,1),0),0),PLE!$AA$28*OFFSET(Import.PLQ,$A34-1,T$15-1,1,1)),IF($E34&lt;&gt;1,IF(ISNUMBER(INDEX(Import.PLE,Detalhamento!$E34,Detalhamento!T$15)),IF(INDEX(Import.PLE,Detalhamento!$E34,Detalhamento!T$15)&lt;=mediçao,0,OFFSET(Import.PLQ,$A34-1,T$15-1,1,1)),OFFSET(Import.PLQ,$A34-1,T$15-1,1,1)),(1-PLE!$AA$28)*OFFSET(Import.PLQ,$A34-1,T$15-1,1,1))))</f>
        <v>0</v>
      </c>
      <c r="U34" s="183">
        <f ca="1">IF(U$13="",0,CHOOSE(Detalhamento.OpçãoServiços,OFFSET(Import.PLQ,$A34-1,U$15-1,1,1),IF($E34&lt;&gt;1,IF(ISNUMBER(INDEX(Import.PLE,Detalhamento!$E34,Detalhamento!U$15)),IF(INDEX(Import.PLE,Detalhamento!$E34,Detalhamento!U$15)&lt;=mediçao,OFFSET(Import.PLQ,$A34-1,U$15-1,1,1),0),0),PLE!$AA$28*OFFSET(Import.PLQ,$A34-1,U$15-1,1,1)),IF($E34&lt;&gt;1,IF(ISNUMBER(INDEX(Import.PLE,Detalhamento!$E34,Detalhamento!U$15)),IF(INDEX(Import.PLE,Detalhamento!$E34,Detalhamento!U$15)&lt;=mediçao,0,OFFSET(Import.PLQ,$A34-1,U$15-1,1,1)),OFFSET(Import.PLQ,$A34-1,U$15-1,1,1)),(1-PLE!$AA$28)*OFFSET(Import.PLQ,$A34-1,U$15-1,1,1))))</f>
        <v>0</v>
      </c>
      <c r="V34" s="183">
        <f ca="1">IF(V$13="",0,CHOOSE(Detalhamento.OpçãoServiços,OFFSET(Import.PLQ,$A34-1,V$15-1,1,1),IF($E34&lt;&gt;1,IF(ISNUMBER(INDEX(Import.PLE,Detalhamento!$E34,Detalhamento!V$15)),IF(INDEX(Import.PLE,Detalhamento!$E34,Detalhamento!V$15)&lt;=mediçao,OFFSET(Import.PLQ,$A34-1,V$15-1,1,1),0),0),PLE!$AA$28*OFFSET(Import.PLQ,$A34-1,V$15-1,1,1)),IF($E34&lt;&gt;1,IF(ISNUMBER(INDEX(Import.PLE,Detalhamento!$E34,Detalhamento!V$15)),IF(INDEX(Import.PLE,Detalhamento!$E34,Detalhamento!V$15)&lt;=mediçao,0,OFFSET(Import.PLQ,$A34-1,V$15-1,1,1)),OFFSET(Import.PLQ,$A34-1,V$15-1,1,1)),(1-PLE!$AA$28)*OFFSET(Import.PLQ,$A34-1,V$15-1,1,1))))</f>
        <v>0</v>
      </c>
      <c r="W34" s="183">
        <f ca="1">IF(W$13="",0,CHOOSE(Detalhamento.OpçãoServiços,OFFSET(Import.PLQ,$A34-1,W$15-1,1,1),IF($E34&lt;&gt;1,IF(ISNUMBER(INDEX(Import.PLE,Detalhamento!$E34,Detalhamento!W$15)),IF(INDEX(Import.PLE,Detalhamento!$E34,Detalhamento!W$15)&lt;=mediçao,OFFSET(Import.PLQ,$A34-1,W$15-1,1,1),0),0),PLE!$AA$28*OFFSET(Import.PLQ,$A34-1,W$15-1,1,1)),IF($E34&lt;&gt;1,IF(ISNUMBER(INDEX(Import.PLE,Detalhamento!$E34,Detalhamento!W$15)),IF(INDEX(Import.PLE,Detalhamento!$E34,Detalhamento!W$15)&lt;=mediçao,0,OFFSET(Import.PLQ,$A34-1,W$15-1,1,1)),OFFSET(Import.PLQ,$A34-1,W$15-1,1,1)),(1-PLE!$AA$28)*OFFSET(Import.PLQ,$A34-1,W$15-1,1,1))))</f>
        <v>0</v>
      </c>
      <c r="X34" s="183">
        <f ca="1">IF(X$13="",0,CHOOSE(Detalhamento.OpçãoServiços,OFFSET(Import.PLQ,$A34-1,X$15-1,1,1),IF($E34&lt;&gt;1,IF(ISNUMBER(INDEX(Import.PLE,Detalhamento!$E34,Detalhamento!X$15)),IF(INDEX(Import.PLE,Detalhamento!$E34,Detalhamento!X$15)&lt;=mediçao,OFFSET(Import.PLQ,$A34-1,X$15-1,1,1),0),0),PLE!$AA$28*OFFSET(Import.PLQ,$A34-1,X$15-1,1,1)),IF($E34&lt;&gt;1,IF(ISNUMBER(INDEX(Import.PLE,Detalhamento!$E34,Detalhamento!X$15)),IF(INDEX(Import.PLE,Detalhamento!$E34,Detalhamento!X$15)&lt;=mediçao,0,OFFSET(Import.PLQ,$A34-1,X$15-1,1,1)),OFFSET(Import.PLQ,$A34-1,X$15-1,1,1)),(1-PLE!$AA$28)*OFFSET(Import.PLQ,$A34-1,X$15-1,1,1))))</f>
        <v>0</v>
      </c>
      <c r="Y34" s="183">
        <f ca="1">IF(Y$13="",0,CHOOSE(Detalhamento.OpçãoServiços,OFFSET(Import.PLQ,$A34-1,Y$15-1,1,1),IF($E34&lt;&gt;1,IF(ISNUMBER(INDEX(Import.PLE,Detalhamento!$E34,Detalhamento!Y$15)),IF(INDEX(Import.PLE,Detalhamento!$E34,Detalhamento!Y$15)&lt;=mediçao,OFFSET(Import.PLQ,$A34-1,Y$15-1,1,1),0),0),PLE!$AA$28*OFFSET(Import.PLQ,$A34-1,Y$15-1,1,1)),IF($E34&lt;&gt;1,IF(ISNUMBER(INDEX(Import.PLE,Detalhamento!$E34,Detalhamento!Y$15)),IF(INDEX(Import.PLE,Detalhamento!$E34,Detalhamento!Y$15)&lt;=mediçao,0,OFFSET(Import.PLQ,$A34-1,Y$15-1,1,1)),OFFSET(Import.PLQ,$A34-1,Y$15-1,1,1)),(1-PLE!$AA$28)*OFFSET(Import.PLQ,$A34-1,Y$15-1,1,1))))</f>
        <v>0</v>
      </c>
      <c r="Z34" s="183">
        <f ca="1">IF(Z$13="",0,CHOOSE(Detalhamento.OpçãoServiços,OFFSET(Import.PLQ,$A34-1,Z$15-1,1,1),IF($E34&lt;&gt;1,IF(ISNUMBER(INDEX(Import.PLE,Detalhamento!$E34,Detalhamento!Z$15)),IF(INDEX(Import.PLE,Detalhamento!$E34,Detalhamento!Z$15)&lt;=mediçao,OFFSET(Import.PLQ,$A34-1,Z$15-1,1,1),0),0),PLE!$AA$28*OFFSET(Import.PLQ,$A34-1,Z$15-1,1,1)),IF($E34&lt;&gt;1,IF(ISNUMBER(INDEX(Import.PLE,Detalhamento!$E34,Detalhamento!Z$15)),IF(INDEX(Import.PLE,Detalhamento!$E34,Detalhamento!Z$15)&lt;=mediçao,0,OFFSET(Import.PLQ,$A34-1,Z$15-1,1,1)),OFFSET(Import.PLQ,$A34-1,Z$15-1,1,1)),(1-PLE!$AA$28)*OFFSET(Import.PLQ,$A34-1,Z$15-1,1,1))))</f>
        <v>0</v>
      </c>
      <c r="AA34" s="183">
        <f ca="1">IF(AA$13="",0,CHOOSE(Detalhamento.OpçãoServiços,OFFSET(Import.PLQ,$A34-1,AA$15-1,1,1),IF($E34&lt;&gt;1,IF(ISNUMBER(INDEX(Import.PLE,Detalhamento!$E34,Detalhamento!AA$15)),IF(INDEX(Import.PLE,Detalhamento!$E34,Detalhamento!AA$15)&lt;=mediçao,OFFSET(Import.PLQ,$A34-1,AA$15-1,1,1),0),0),PLE!$AA$28*OFFSET(Import.PLQ,$A34-1,AA$15-1,1,1)),IF($E34&lt;&gt;1,IF(ISNUMBER(INDEX(Import.PLE,Detalhamento!$E34,Detalhamento!AA$15)),IF(INDEX(Import.PLE,Detalhamento!$E34,Detalhamento!AA$15)&lt;=mediçao,0,OFFSET(Import.PLQ,$A34-1,AA$15-1,1,1)),OFFSET(Import.PLQ,$A34-1,AA$15-1,1,1)),(1-PLE!$AA$28)*OFFSET(Import.PLQ,$A34-1,AA$15-1,1,1))))</f>
        <v>0</v>
      </c>
      <c r="AB34" s="183">
        <f ca="1">IF(AB$13="",0,CHOOSE(Detalhamento.OpçãoServiços,OFFSET(Import.PLQ,$A34-1,AB$15-1,1,1),IF($E34&lt;&gt;1,IF(ISNUMBER(INDEX(Import.PLE,Detalhamento!$E34,Detalhamento!AB$15)),IF(INDEX(Import.PLE,Detalhamento!$E34,Detalhamento!AB$15)&lt;=mediçao,OFFSET(Import.PLQ,$A34-1,AB$15-1,1,1),0),0),PLE!$AA$28*OFFSET(Import.PLQ,$A34-1,AB$15-1,1,1)),IF($E34&lt;&gt;1,IF(ISNUMBER(INDEX(Import.PLE,Detalhamento!$E34,Detalhamento!AB$15)),IF(INDEX(Import.PLE,Detalhamento!$E34,Detalhamento!AB$15)&lt;=mediçao,0,OFFSET(Import.PLQ,$A34-1,AB$15-1,1,1)),OFFSET(Import.PLQ,$A34-1,AB$15-1,1,1)),(1-PLE!$AA$28)*OFFSET(Import.PLQ,$A34-1,AB$15-1,1,1))))</f>
        <v>0</v>
      </c>
      <c r="AC34" s="183">
        <f ca="1">IF(AC$13="",0,CHOOSE(Detalhamento.OpçãoServiços,OFFSET(Import.PLQ,$A34-1,AC$15-1,1,1),IF($E34&lt;&gt;1,IF(ISNUMBER(INDEX(Import.PLE,Detalhamento!$E34,Detalhamento!AC$15)),IF(INDEX(Import.PLE,Detalhamento!$E34,Detalhamento!AC$15)&lt;=mediçao,OFFSET(Import.PLQ,$A34-1,AC$15-1,1,1),0),0),PLE!$AA$28*OFFSET(Import.PLQ,$A34-1,AC$15-1,1,1)),IF($E34&lt;&gt;1,IF(ISNUMBER(INDEX(Import.PLE,Detalhamento!$E34,Detalhamento!AC$15)),IF(INDEX(Import.PLE,Detalhamento!$E34,Detalhamento!AC$15)&lt;=mediçao,0,OFFSET(Import.PLQ,$A34-1,AC$15-1,1,1)),OFFSET(Import.PLQ,$A34-1,AC$15-1,1,1)),(1-PLE!$AA$28)*OFFSET(Import.PLQ,$A34-1,AC$15-1,1,1))))</f>
        <v>0</v>
      </c>
      <c r="AD34" s="183">
        <f ca="1">IF(AD$13="",0,CHOOSE(Detalhamento.OpçãoServiços,OFFSET(Import.PLQ,$A34-1,AD$15-1,1,1),IF($E34&lt;&gt;1,IF(ISNUMBER(INDEX(Import.PLE,Detalhamento!$E34,Detalhamento!AD$15)),IF(INDEX(Import.PLE,Detalhamento!$E34,Detalhamento!AD$15)&lt;=mediçao,OFFSET(Import.PLQ,$A34-1,AD$15-1,1,1),0),0),PLE!$AA$28*OFFSET(Import.PLQ,$A34-1,AD$15-1,1,1)),IF($E34&lt;&gt;1,IF(ISNUMBER(INDEX(Import.PLE,Detalhamento!$E34,Detalhamento!AD$15)),IF(INDEX(Import.PLE,Detalhamento!$E34,Detalhamento!AD$15)&lt;=mediçao,0,OFFSET(Import.PLQ,$A34-1,AD$15-1,1,1)),OFFSET(Import.PLQ,$A34-1,AD$15-1,1,1)),(1-PLE!$AA$28)*OFFSET(Import.PLQ,$A34-1,AD$15-1,1,1))))</f>
        <v>0</v>
      </c>
      <c r="AE34" s="183">
        <f ca="1">IF(AE$13="",0,CHOOSE(Detalhamento.OpçãoServiços,OFFSET(Import.PLQ,$A34-1,AE$15-1,1,1),IF($E34&lt;&gt;1,IF(ISNUMBER(INDEX(Import.PLE,Detalhamento!$E34,Detalhamento!AE$15)),IF(INDEX(Import.PLE,Detalhamento!$E34,Detalhamento!AE$15)&lt;=mediçao,OFFSET(Import.PLQ,$A34-1,AE$15-1,1,1),0),0),PLE!$AA$28*OFFSET(Import.PLQ,$A34-1,AE$15-1,1,1)),IF($E34&lt;&gt;1,IF(ISNUMBER(INDEX(Import.PLE,Detalhamento!$E34,Detalhamento!AE$15)),IF(INDEX(Import.PLE,Detalhamento!$E34,Detalhamento!AE$15)&lt;=mediçao,0,OFFSET(Import.PLQ,$A34-1,AE$15-1,1,1)),OFFSET(Import.PLQ,$A34-1,AE$15-1,1,1)),(1-PLE!$AA$28)*OFFSET(Import.PLQ,$A34-1,AE$15-1,1,1))))</f>
        <v>0</v>
      </c>
      <c r="AF34" s="183">
        <f ca="1">IF(AF$13="",0,CHOOSE(Detalhamento.OpçãoServiços,OFFSET(Import.PLQ,$A34-1,AF$15-1,1,1),IF($E34&lt;&gt;1,IF(ISNUMBER(INDEX(Import.PLE,Detalhamento!$E34,Detalhamento!AF$15)),IF(INDEX(Import.PLE,Detalhamento!$E34,Detalhamento!AF$15)&lt;=mediçao,OFFSET(Import.PLQ,$A34-1,AF$15-1,1,1),0),0),PLE!$AA$28*OFFSET(Import.PLQ,$A34-1,AF$15-1,1,1)),IF($E34&lt;&gt;1,IF(ISNUMBER(INDEX(Import.PLE,Detalhamento!$E34,Detalhamento!AF$15)),IF(INDEX(Import.PLE,Detalhamento!$E34,Detalhamento!AF$15)&lt;=mediçao,0,OFFSET(Import.PLQ,$A34-1,AF$15-1,1,1)),OFFSET(Import.PLQ,$A34-1,AF$15-1,1,1)),(1-PLE!$AA$28)*OFFSET(Import.PLQ,$A34-1,AF$15-1,1,1))))</f>
        <v>0</v>
      </c>
      <c r="AG34" s="183">
        <f ca="1">IF(AG$13="",0,CHOOSE(Detalhamento.OpçãoServiços,OFFSET(Import.PLQ,$A34-1,AG$15-1,1,1),IF($E34&lt;&gt;1,IF(ISNUMBER(INDEX(Import.PLE,Detalhamento!$E34,Detalhamento!AG$15)),IF(INDEX(Import.PLE,Detalhamento!$E34,Detalhamento!AG$15)&lt;=mediçao,OFFSET(Import.PLQ,$A34-1,AG$15-1,1,1),0),0),PLE!$AA$28*OFFSET(Import.PLQ,$A34-1,AG$15-1,1,1)),IF($E34&lt;&gt;1,IF(ISNUMBER(INDEX(Import.PLE,Detalhamento!$E34,Detalhamento!AG$15)),IF(INDEX(Import.PLE,Detalhamento!$E34,Detalhamento!AG$15)&lt;=mediçao,0,OFFSET(Import.PLQ,$A34-1,AG$15-1,1,1)),OFFSET(Import.PLQ,$A34-1,AG$15-1,1,1)),(1-PLE!$AA$28)*OFFSET(Import.PLQ,$A34-1,AG$15-1,1,1))))</f>
        <v>0</v>
      </c>
      <c r="AH34" s="183">
        <f ca="1">IF(AH$13="",0,CHOOSE(Detalhamento.OpçãoServiços,OFFSET(Import.PLQ,$A34-1,AH$15-1,1,1),IF($E34&lt;&gt;1,IF(ISNUMBER(INDEX(Import.PLE,Detalhamento!$E34,Detalhamento!AH$15)),IF(INDEX(Import.PLE,Detalhamento!$E34,Detalhamento!AH$15)&lt;=mediçao,OFFSET(Import.PLQ,$A34-1,AH$15-1,1,1),0),0),PLE!$AA$28*OFFSET(Import.PLQ,$A34-1,AH$15-1,1,1)),IF($E34&lt;&gt;1,IF(ISNUMBER(INDEX(Import.PLE,Detalhamento!$E34,Detalhamento!AH$15)),IF(INDEX(Import.PLE,Detalhamento!$E34,Detalhamento!AH$15)&lt;=mediçao,0,OFFSET(Import.PLQ,$A34-1,AH$15-1,1,1)),OFFSET(Import.PLQ,$A34-1,AH$15-1,1,1)),(1-PLE!$AA$28)*OFFSET(Import.PLQ,$A34-1,AH$15-1,1,1))))</f>
        <v>0</v>
      </c>
      <c r="AI34" s="183">
        <f ca="1">IF(AI$13="",0,CHOOSE(Detalhamento.OpçãoServiços,OFFSET(Import.PLQ,$A34-1,AI$15-1,1,1),IF($E34&lt;&gt;1,IF(ISNUMBER(INDEX(Import.PLE,Detalhamento!$E34,Detalhamento!AI$15)),IF(INDEX(Import.PLE,Detalhamento!$E34,Detalhamento!AI$15)&lt;=mediçao,OFFSET(Import.PLQ,$A34-1,AI$15-1,1,1),0),0),PLE!$AA$28*OFFSET(Import.PLQ,$A34-1,AI$15-1,1,1)),IF($E34&lt;&gt;1,IF(ISNUMBER(INDEX(Import.PLE,Detalhamento!$E34,Detalhamento!AI$15)),IF(INDEX(Import.PLE,Detalhamento!$E34,Detalhamento!AI$15)&lt;=mediçao,0,OFFSET(Import.PLQ,$A34-1,AI$15-1,1,1)),OFFSET(Import.PLQ,$A34-1,AI$15-1,1,1)),(1-PLE!$AA$28)*OFFSET(Import.PLQ,$A34-1,AI$15-1,1,1))))</f>
        <v>0</v>
      </c>
      <c r="AJ34" s="183">
        <f ca="1">IF(AJ$13="",0,CHOOSE(Detalhamento.OpçãoServiços,OFFSET(Import.PLQ,$A34-1,AJ$15-1,1,1),IF($E34&lt;&gt;1,IF(ISNUMBER(INDEX(Import.PLE,Detalhamento!$E34,Detalhamento!AJ$15)),IF(INDEX(Import.PLE,Detalhamento!$E34,Detalhamento!AJ$15)&lt;=mediçao,OFFSET(Import.PLQ,$A34-1,AJ$15-1,1,1),0),0),PLE!$AA$28*OFFSET(Import.PLQ,$A34-1,AJ$15-1,1,1)),IF($E34&lt;&gt;1,IF(ISNUMBER(INDEX(Import.PLE,Detalhamento!$E34,Detalhamento!AJ$15)),IF(INDEX(Import.PLE,Detalhamento!$E34,Detalhamento!AJ$15)&lt;=mediçao,0,OFFSET(Import.PLQ,$A34-1,AJ$15-1,1,1)),OFFSET(Import.PLQ,$A34-1,AJ$15-1,1,1)),(1-PLE!$AA$28)*OFFSET(Import.PLQ,$A34-1,AJ$15-1,1,1))))</f>
        <v>0</v>
      </c>
      <c r="AK34" s="183">
        <f ca="1">IF(AK$13="",0,CHOOSE(Detalhamento.OpçãoServiços,OFFSET(Import.PLQ,$A34-1,AK$15-1,1,1),IF($E34&lt;&gt;1,IF(ISNUMBER(INDEX(Import.PLE,Detalhamento!$E34,Detalhamento!AK$15)),IF(INDEX(Import.PLE,Detalhamento!$E34,Detalhamento!AK$15)&lt;=mediçao,OFFSET(Import.PLQ,$A34-1,AK$15-1,1,1),0),0),PLE!$AA$28*OFFSET(Import.PLQ,$A34-1,AK$15-1,1,1)),IF($E34&lt;&gt;1,IF(ISNUMBER(INDEX(Import.PLE,Detalhamento!$E34,Detalhamento!AK$15)),IF(INDEX(Import.PLE,Detalhamento!$E34,Detalhamento!AK$15)&lt;=mediçao,0,OFFSET(Import.PLQ,$A34-1,AK$15-1,1,1)),OFFSET(Import.PLQ,$A34-1,AK$15-1,1,1)),(1-PLE!$AA$28)*OFFSET(Import.PLQ,$A34-1,AK$15-1,1,1))))</f>
        <v>0</v>
      </c>
      <c r="AL34" s="183">
        <f ca="1">IF(AL$13="",0,CHOOSE(Detalhamento.OpçãoServiços,OFFSET(Import.PLQ,$A34-1,AL$15-1,1,1),IF($E34&lt;&gt;1,IF(ISNUMBER(INDEX(Import.PLE,Detalhamento!$E34,Detalhamento!AL$15)),IF(INDEX(Import.PLE,Detalhamento!$E34,Detalhamento!AL$15)&lt;=mediçao,OFFSET(Import.PLQ,$A34-1,AL$15-1,1,1),0),0),PLE!$AA$28*OFFSET(Import.PLQ,$A34-1,AL$15-1,1,1)),IF($E34&lt;&gt;1,IF(ISNUMBER(INDEX(Import.PLE,Detalhamento!$E34,Detalhamento!AL$15)),IF(INDEX(Import.PLE,Detalhamento!$E34,Detalhamento!AL$15)&lt;=mediçao,0,OFFSET(Import.PLQ,$A34-1,AL$15-1,1,1)),OFFSET(Import.PLQ,$A34-1,AL$15-1,1,1)),(1-PLE!$AA$28)*OFFSET(Import.PLQ,$A34-1,AL$15-1,1,1))))</f>
        <v>0</v>
      </c>
      <c r="AM34" s="183">
        <f ca="1">IF(AM$13="",0,CHOOSE(Detalhamento.OpçãoServiços,OFFSET(Import.PLQ,$A34-1,AM$15-1,1,1),IF($E34&lt;&gt;1,IF(ISNUMBER(INDEX(Import.PLE,Detalhamento!$E34,Detalhamento!AM$15)),IF(INDEX(Import.PLE,Detalhamento!$E34,Detalhamento!AM$15)&lt;=mediçao,OFFSET(Import.PLQ,$A34-1,AM$15-1,1,1),0),0),PLE!$AA$28*OFFSET(Import.PLQ,$A34-1,AM$15-1,1,1)),IF($E34&lt;&gt;1,IF(ISNUMBER(INDEX(Import.PLE,Detalhamento!$E34,Detalhamento!AM$15)),IF(INDEX(Import.PLE,Detalhamento!$E34,Detalhamento!AM$15)&lt;=mediçao,0,OFFSET(Import.PLQ,$A34-1,AM$15-1,1,1)),OFFSET(Import.PLQ,$A34-1,AM$15-1,1,1)),(1-PLE!$AA$28)*OFFSET(Import.PLQ,$A34-1,AM$15-1,1,1))))</f>
        <v>0</v>
      </c>
      <c r="AN34" s="183">
        <f ca="1">IF(AN$13="",0,CHOOSE(Detalhamento.OpçãoServiços,OFFSET(Import.PLQ,$A34-1,AN$15-1,1,1),IF($E34&lt;&gt;1,IF(ISNUMBER(INDEX(Import.PLE,Detalhamento!$E34,Detalhamento!AN$15)),IF(INDEX(Import.PLE,Detalhamento!$E34,Detalhamento!AN$15)&lt;=mediçao,OFFSET(Import.PLQ,$A34-1,AN$15-1,1,1),0),0),PLE!$AA$28*OFFSET(Import.PLQ,$A34-1,AN$15-1,1,1)),IF($E34&lt;&gt;1,IF(ISNUMBER(INDEX(Import.PLE,Detalhamento!$E34,Detalhamento!AN$15)),IF(INDEX(Import.PLE,Detalhamento!$E34,Detalhamento!AN$15)&lt;=mediçao,0,OFFSET(Import.PLQ,$A34-1,AN$15-1,1,1)),OFFSET(Import.PLQ,$A34-1,AN$15-1,1,1)),(1-PLE!$AA$28)*OFFSET(Import.PLQ,$A34-1,AN$15-1,1,1))))</f>
        <v>0</v>
      </c>
      <c r="AO34" s="183">
        <f ca="1">IF(AO$13="",0,CHOOSE(Detalhamento.OpçãoServiços,OFFSET(Import.PLQ,$A34-1,AO$15-1,1,1),IF($E34&lt;&gt;1,IF(ISNUMBER(INDEX(Import.PLE,Detalhamento!$E34,Detalhamento!AO$15)),IF(INDEX(Import.PLE,Detalhamento!$E34,Detalhamento!AO$15)&lt;=mediçao,OFFSET(Import.PLQ,$A34-1,AO$15-1,1,1),0),0),PLE!$AA$28*OFFSET(Import.PLQ,$A34-1,AO$15-1,1,1)),IF($E34&lt;&gt;1,IF(ISNUMBER(INDEX(Import.PLE,Detalhamento!$E34,Detalhamento!AO$15)),IF(INDEX(Import.PLE,Detalhamento!$E34,Detalhamento!AO$15)&lt;=mediçao,0,OFFSET(Import.PLQ,$A34-1,AO$15-1,1,1)),OFFSET(Import.PLQ,$A34-1,AO$15-1,1,1)),(1-PLE!$AA$28)*OFFSET(Import.PLQ,$A34-1,AO$15-1,1,1))))</f>
        <v>0</v>
      </c>
      <c r="AP34" s="183">
        <f ca="1">IF(AP$13="",0,CHOOSE(Detalhamento.OpçãoServiços,OFFSET(Import.PLQ,$A34-1,AP$15-1,1,1),IF($E34&lt;&gt;1,IF(ISNUMBER(INDEX(Import.PLE,Detalhamento!$E34,Detalhamento!AP$15)),IF(INDEX(Import.PLE,Detalhamento!$E34,Detalhamento!AP$15)&lt;=mediçao,OFFSET(Import.PLQ,$A34-1,AP$15-1,1,1),0),0),PLE!$AA$28*OFFSET(Import.PLQ,$A34-1,AP$15-1,1,1)),IF($E34&lt;&gt;1,IF(ISNUMBER(INDEX(Import.PLE,Detalhamento!$E34,Detalhamento!AP$15)),IF(INDEX(Import.PLE,Detalhamento!$E34,Detalhamento!AP$15)&lt;=mediçao,0,OFFSET(Import.PLQ,$A34-1,AP$15-1,1,1)),OFFSET(Import.PLQ,$A34-1,AP$15-1,1,1)),(1-PLE!$AA$28)*OFFSET(Import.PLQ,$A34-1,AP$15-1,1,1))))</f>
        <v>0</v>
      </c>
      <c r="AQ34" s="183">
        <f ca="1">IF(AQ$13="",0,CHOOSE(Detalhamento.OpçãoServiços,OFFSET(Import.PLQ,$A34-1,AQ$15-1,1,1),IF($E34&lt;&gt;1,IF(ISNUMBER(INDEX(Import.PLE,Detalhamento!$E34,Detalhamento!AQ$15)),IF(INDEX(Import.PLE,Detalhamento!$E34,Detalhamento!AQ$15)&lt;=mediçao,OFFSET(Import.PLQ,$A34-1,AQ$15-1,1,1),0),0),PLE!$AA$28*OFFSET(Import.PLQ,$A34-1,AQ$15-1,1,1)),IF($E34&lt;&gt;1,IF(ISNUMBER(INDEX(Import.PLE,Detalhamento!$E34,Detalhamento!AQ$15)),IF(INDEX(Import.PLE,Detalhamento!$E34,Detalhamento!AQ$15)&lt;=mediçao,0,OFFSET(Import.PLQ,$A34-1,AQ$15-1,1,1)),OFFSET(Import.PLQ,$A34-1,AQ$15-1,1,1)),(1-PLE!$AA$28)*OFFSET(Import.PLQ,$A34-1,AQ$15-1,1,1))))</f>
        <v>0</v>
      </c>
      <c r="AR34" s="183">
        <f ca="1">IF(AR$13="",0,CHOOSE(Detalhamento.OpçãoServiços,OFFSET(Import.PLQ,$A34-1,AR$15-1,1,1),IF($E34&lt;&gt;1,IF(ISNUMBER(INDEX(Import.PLE,Detalhamento!$E34,Detalhamento!AR$15)),IF(INDEX(Import.PLE,Detalhamento!$E34,Detalhamento!AR$15)&lt;=mediçao,OFFSET(Import.PLQ,$A34-1,AR$15-1,1,1),0),0),PLE!$AA$28*OFFSET(Import.PLQ,$A34-1,AR$15-1,1,1)),IF($E34&lt;&gt;1,IF(ISNUMBER(INDEX(Import.PLE,Detalhamento!$E34,Detalhamento!AR$15)),IF(INDEX(Import.PLE,Detalhamento!$E34,Detalhamento!AR$15)&lt;=mediçao,0,OFFSET(Import.PLQ,$A34-1,AR$15-1,1,1)),OFFSET(Import.PLQ,$A34-1,AR$15-1,1,1)),(1-PLE!$AA$28)*OFFSET(Import.PLQ,$A34-1,AR$15-1,1,1))))</f>
        <v>0</v>
      </c>
      <c r="AS34" s="183">
        <f ca="1">IF(AS$13="",0,CHOOSE(Detalhamento.OpçãoServiços,OFFSET(Import.PLQ,$A34-1,AS$15-1,1,1),IF($E34&lt;&gt;1,IF(ISNUMBER(INDEX(Import.PLE,Detalhamento!$E34,Detalhamento!AS$15)),IF(INDEX(Import.PLE,Detalhamento!$E34,Detalhamento!AS$15)&lt;=mediçao,OFFSET(Import.PLQ,$A34-1,AS$15-1,1,1),0),0),PLE!$AA$28*OFFSET(Import.PLQ,$A34-1,AS$15-1,1,1)),IF($E34&lt;&gt;1,IF(ISNUMBER(INDEX(Import.PLE,Detalhamento!$E34,Detalhamento!AS$15)),IF(INDEX(Import.PLE,Detalhamento!$E34,Detalhamento!AS$15)&lt;=mediçao,0,OFFSET(Import.PLQ,$A34-1,AS$15-1,1,1)),OFFSET(Import.PLQ,$A34-1,AS$15-1,1,1)),(1-PLE!$AA$28)*OFFSET(Import.PLQ,$A34-1,AS$15-1,1,1))))</f>
        <v>0</v>
      </c>
      <c r="AT34" s="183">
        <f ca="1">IF(AT$13="",0,CHOOSE(Detalhamento.OpçãoServiços,OFFSET(Import.PLQ,$A34-1,AT$15-1,1,1),IF($E34&lt;&gt;1,IF(ISNUMBER(INDEX(Import.PLE,Detalhamento!$E34,Detalhamento!AT$15)),IF(INDEX(Import.PLE,Detalhamento!$E34,Detalhamento!AT$15)&lt;=mediçao,OFFSET(Import.PLQ,$A34-1,AT$15-1,1,1),0),0),PLE!$AA$28*OFFSET(Import.PLQ,$A34-1,AT$15-1,1,1)),IF($E34&lt;&gt;1,IF(ISNUMBER(INDEX(Import.PLE,Detalhamento!$E34,Detalhamento!AT$15)),IF(INDEX(Import.PLE,Detalhamento!$E34,Detalhamento!AT$15)&lt;=mediçao,0,OFFSET(Import.PLQ,$A34-1,AT$15-1,1,1)),OFFSET(Import.PLQ,$A34-1,AT$15-1,1,1)),(1-PLE!$AA$28)*OFFSET(Import.PLQ,$A34-1,AT$15-1,1,1))))</f>
        <v>0</v>
      </c>
      <c r="AU34" s="183">
        <f ca="1">IF(AU$13="",0,CHOOSE(Detalhamento.OpçãoServiços,OFFSET(Import.PLQ,$A34-1,AU$15-1,1,1),IF($E34&lt;&gt;1,IF(ISNUMBER(INDEX(Import.PLE,Detalhamento!$E34,Detalhamento!AU$15)),IF(INDEX(Import.PLE,Detalhamento!$E34,Detalhamento!AU$15)&lt;=mediçao,OFFSET(Import.PLQ,$A34-1,AU$15-1,1,1),0),0),PLE!$AA$28*OFFSET(Import.PLQ,$A34-1,AU$15-1,1,1)),IF($E34&lt;&gt;1,IF(ISNUMBER(INDEX(Import.PLE,Detalhamento!$E34,Detalhamento!AU$15)),IF(INDEX(Import.PLE,Detalhamento!$E34,Detalhamento!AU$15)&lt;=mediçao,0,OFFSET(Import.PLQ,$A34-1,AU$15-1,1,1)),OFFSET(Import.PLQ,$A34-1,AU$15-1,1,1)),(1-PLE!$AA$28)*OFFSET(Import.PLQ,$A34-1,AU$15-1,1,1))))</f>
        <v>0</v>
      </c>
      <c r="AV34" s="183">
        <f ca="1">IF(AV$13="",0,CHOOSE(Detalhamento.OpçãoServiços,OFFSET(Import.PLQ,$A34-1,AV$15-1,1,1),IF($E34&lt;&gt;1,IF(ISNUMBER(INDEX(Import.PLE,Detalhamento!$E34,Detalhamento!AV$15)),IF(INDEX(Import.PLE,Detalhamento!$E34,Detalhamento!AV$15)&lt;=mediçao,OFFSET(Import.PLQ,$A34-1,AV$15-1,1,1),0),0),PLE!$AA$28*OFFSET(Import.PLQ,$A34-1,AV$15-1,1,1)),IF($E34&lt;&gt;1,IF(ISNUMBER(INDEX(Import.PLE,Detalhamento!$E34,Detalhamento!AV$15)),IF(INDEX(Import.PLE,Detalhamento!$E34,Detalhamento!AV$15)&lt;=mediçao,0,OFFSET(Import.PLQ,$A34-1,AV$15-1,1,1)),OFFSET(Import.PLQ,$A34-1,AV$15-1,1,1)),(1-PLE!$AA$28)*OFFSET(Import.PLQ,$A34-1,AV$15-1,1,1))))</f>
        <v>0</v>
      </c>
      <c r="AW34" s="183">
        <f ca="1">IF(AW$13="",0,CHOOSE(Detalhamento.OpçãoServiços,OFFSET(Import.PLQ,$A34-1,AW$15-1,1,1),IF($E34&lt;&gt;1,IF(ISNUMBER(INDEX(Import.PLE,Detalhamento!$E34,Detalhamento!AW$15)),IF(INDEX(Import.PLE,Detalhamento!$E34,Detalhamento!AW$15)&lt;=mediçao,OFFSET(Import.PLQ,$A34-1,AW$15-1,1,1),0),0),PLE!$AA$28*OFFSET(Import.PLQ,$A34-1,AW$15-1,1,1)),IF($E34&lt;&gt;1,IF(ISNUMBER(INDEX(Import.PLE,Detalhamento!$E34,Detalhamento!AW$15)),IF(INDEX(Import.PLE,Detalhamento!$E34,Detalhamento!AW$15)&lt;=mediçao,0,OFFSET(Import.PLQ,$A34-1,AW$15-1,1,1)),OFFSET(Import.PLQ,$A34-1,AW$15-1,1,1)),(1-PLE!$AA$28)*OFFSET(Import.PLQ,$A34-1,AW$15-1,1,1))))</f>
        <v>0</v>
      </c>
      <c r="AX34" s="183">
        <f ca="1">IF(AX$13="",0,CHOOSE(Detalhamento.OpçãoServiços,OFFSET(Import.PLQ,$A34-1,AX$15-1,1,1),IF($E34&lt;&gt;1,IF(ISNUMBER(INDEX(Import.PLE,Detalhamento!$E34,Detalhamento!AX$15)),IF(INDEX(Import.PLE,Detalhamento!$E34,Detalhamento!AX$15)&lt;=mediçao,OFFSET(Import.PLQ,$A34-1,AX$15-1,1,1),0),0),PLE!$AA$28*OFFSET(Import.PLQ,$A34-1,AX$15-1,1,1)),IF($E34&lt;&gt;1,IF(ISNUMBER(INDEX(Import.PLE,Detalhamento!$E34,Detalhamento!AX$15)),IF(INDEX(Import.PLE,Detalhamento!$E34,Detalhamento!AX$15)&lt;=mediçao,0,OFFSET(Import.PLQ,$A34-1,AX$15-1,1,1)),OFFSET(Import.PLQ,$A34-1,AX$15-1,1,1)),(1-PLE!$AA$28)*OFFSET(Import.PLQ,$A34-1,AX$15-1,1,1))))</f>
        <v>0</v>
      </c>
      <c r="AY34" s="183">
        <f ca="1">IF(AY$13="",0,CHOOSE(Detalhamento.OpçãoServiços,OFFSET(Import.PLQ,$A34-1,AY$15-1,1,1),IF($E34&lt;&gt;1,IF(ISNUMBER(INDEX(Import.PLE,Detalhamento!$E34,Detalhamento!AY$15)),IF(INDEX(Import.PLE,Detalhamento!$E34,Detalhamento!AY$15)&lt;=mediçao,OFFSET(Import.PLQ,$A34-1,AY$15-1,1,1),0),0),PLE!$AA$28*OFFSET(Import.PLQ,$A34-1,AY$15-1,1,1)),IF($E34&lt;&gt;1,IF(ISNUMBER(INDEX(Import.PLE,Detalhamento!$E34,Detalhamento!AY$15)),IF(INDEX(Import.PLE,Detalhamento!$E34,Detalhamento!AY$15)&lt;=mediçao,0,OFFSET(Import.PLQ,$A34-1,AY$15-1,1,1)),OFFSET(Import.PLQ,$A34-1,AY$15-1,1,1)),(1-PLE!$AA$28)*OFFSET(Import.PLQ,$A34-1,AY$15-1,1,1))))</f>
        <v>0</v>
      </c>
      <c r="AZ34" s="183">
        <f ca="1">IF(AZ$13="",0,CHOOSE(Detalhamento.OpçãoServiços,OFFSET(Import.PLQ,$A34-1,AZ$15-1,1,1),IF($E34&lt;&gt;1,IF(ISNUMBER(INDEX(Import.PLE,Detalhamento!$E34,Detalhamento!AZ$15)),IF(INDEX(Import.PLE,Detalhamento!$E34,Detalhamento!AZ$15)&lt;=mediçao,OFFSET(Import.PLQ,$A34-1,AZ$15-1,1,1),0),0),PLE!$AA$28*OFFSET(Import.PLQ,$A34-1,AZ$15-1,1,1)),IF($E34&lt;&gt;1,IF(ISNUMBER(INDEX(Import.PLE,Detalhamento!$E34,Detalhamento!AZ$15)),IF(INDEX(Import.PLE,Detalhamento!$E34,Detalhamento!AZ$15)&lt;=mediçao,0,OFFSET(Import.PLQ,$A34-1,AZ$15-1,1,1)),OFFSET(Import.PLQ,$A34-1,AZ$15-1,1,1)),(1-PLE!$AA$28)*OFFSET(Import.PLQ,$A34-1,AZ$15-1,1,1))))</f>
        <v>0</v>
      </c>
      <c r="BA34" s="183">
        <f ca="1">IF(BA$13="",0,CHOOSE(Detalhamento.OpçãoServiços,OFFSET(Import.PLQ,$A34-1,BA$15-1,1,1),IF($E34&lt;&gt;1,IF(ISNUMBER(INDEX(Import.PLE,Detalhamento!$E34,Detalhamento!BA$15)),IF(INDEX(Import.PLE,Detalhamento!$E34,Detalhamento!BA$15)&lt;=mediçao,OFFSET(Import.PLQ,$A34-1,BA$15-1,1,1),0),0),PLE!$AA$28*OFFSET(Import.PLQ,$A34-1,BA$15-1,1,1)),IF($E34&lt;&gt;1,IF(ISNUMBER(INDEX(Import.PLE,Detalhamento!$E34,Detalhamento!BA$15)),IF(INDEX(Import.PLE,Detalhamento!$E34,Detalhamento!BA$15)&lt;=mediçao,0,OFFSET(Import.PLQ,$A34-1,BA$15-1,1,1)),OFFSET(Import.PLQ,$A34-1,BA$15-1,1,1)),(1-PLE!$AA$28)*OFFSET(Import.PLQ,$A34-1,BA$15-1,1,1))))</f>
        <v>0</v>
      </c>
      <c r="BB34" s="183">
        <f ca="1">IF(BB$13="",0,CHOOSE(Detalhamento.OpçãoServiços,OFFSET(Import.PLQ,$A34-1,BB$15-1,1,1),IF($E34&lt;&gt;1,IF(ISNUMBER(INDEX(Import.PLE,Detalhamento!$E34,Detalhamento!BB$15)),IF(INDEX(Import.PLE,Detalhamento!$E34,Detalhamento!BB$15)&lt;=mediçao,OFFSET(Import.PLQ,$A34-1,BB$15-1,1,1),0),0),PLE!$AA$28*OFFSET(Import.PLQ,$A34-1,BB$15-1,1,1)),IF($E34&lt;&gt;1,IF(ISNUMBER(INDEX(Import.PLE,Detalhamento!$E34,Detalhamento!BB$15)),IF(INDEX(Import.PLE,Detalhamento!$E34,Detalhamento!BB$15)&lt;=mediçao,0,OFFSET(Import.PLQ,$A34-1,BB$15-1,1,1)),OFFSET(Import.PLQ,$A34-1,BB$15-1,1,1)),(1-PLE!$AA$28)*OFFSET(Import.PLQ,$A34-1,BB$15-1,1,1))))</f>
        <v>0</v>
      </c>
      <c r="BC34" s="183">
        <f ca="1">IF(BC$13="",0,CHOOSE(Detalhamento.OpçãoServiços,OFFSET(Import.PLQ,$A34-1,BC$15-1,1,1),IF($E34&lt;&gt;1,IF(ISNUMBER(INDEX(Import.PLE,Detalhamento!$E34,Detalhamento!BC$15)),IF(INDEX(Import.PLE,Detalhamento!$E34,Detalhamento!BC$15)&lt;=mediçao,OFFSET(Import.PLQ,$A34-1,BC$15-1,1,1),0),0),PLE!$AA$28*OFFSET(Import.PLQ,$A34-1,BC$15-1,1,1)),IF($E34&lt;&gt;1,IF(ISNUMBER(INDEX(Import.PLE,Detalhamento!$E34,Detalhamento!BC$15)),IF(INDEX(Import.PLE,Detalhamento!$E34,Detalhamento!BC$15)&lt;=mediçao,0,OFFSET(Import.PLQ,$A34-1,BC$15-1,1,1)),OFFSET(Import.PLQ,$A34-1,BC$15-1,1,1)),(1-PLE!$AA$28)*OFFSET(Import.PLQ,$A34-1,BC$15-1,1,1))))</f>
        <v>0</v>
      </c>
      <c r="BD34" s="183">
        <f ca="1">IF(BD$13="",0,CHOOSE(Detalhamento.OpçãoServiços,OFFSET(Import.PLQ,$A34-1,BD$15-1,1,1),IF($E34&lt;&gt;1,IF(ISNUMBER(INDEX(Import.PLE,Detalhamento!$E34,Detalhamento!BD$15)),IF(INDEX(Import.PLE,Detalhamento!$E34,Detalhamento!BD$15)&lt;=mediçao,OFFSET(Import.PLQ,$A34-1,BD$15-1,1,1),0),0),PLE!$AA$28*OFFSET(Import.PLQ,$A34-1,BD$15-1,1,1)),IF($E34&lt;&gt;1,IF(ISNUMBER(INDEX(Import.PLE,Detalhamento!$E34,Detalhamento!BD$15)),IF(INDEX(Import.PLE,Detalhamento!$E34,Detalhamento!BD$15)&lt;=mediçao,0,OFFSET(Import.PLQ,$A34-1,BD$15-1,1,1)),OFFSET(Import.PLQ,$A34-1,BD$15-1,1,1)),(1-PLE!$AA$28)*OFFSET(Import.PLQ,$A34-1,BD$15-1,1,1))))</f>
        <v>0</v>
      </c>
      <c r="BE34" s="183">
        <f ca="1">IF(BE$13="",0,CHOOSE(Detalhamento.OpçãoServiços,OFFSET(Import.PLQ,$A34-1,BE$15-1,1,1),IF($E34&lt;&gt;1,IF(ISNUMBER(INDEX(Import.PLE,Detalhamento!$E34,Detalhamento!BE$15)),IF(INDEX(Import.PLE,Detalhamento!$E34,Detalhamento!BE$15)&lt;=mediçao,OFFSET(Import.PLQ,$A34-1,BE$15-1,1,1),0),0),PLE!$AA$28*OFFSET(Import.PLQ,$A34-1,BE$15-1,1,1)),IF($E34&lt;&gt;1,IF(ISNUMBER(INDEX(Import.PLE,Detalhamento!$E34,Detalhamento!BE$15)),IF(INDEX(Import.PLE,Detalhamento!$E34,Detalhamento!BE$15)&lt;=mediçao,0,OFFSET(Import.PLQ,$A34-1,BE$15-1,1,1)),OFFSET(Import.PLQ,$A34-1,BE$15-1,1,1)),(1-PLE!$AA$28)*OFFSET(Import.PLQ,$A34-1,BE$15-1,1,1))))</f>
        <v>0</v>
      </c>
      <c r="BF34" s="183">
        <f ca="1">IF(BF$13="",0,CHOOSE(Detalhamento.OpçãoServiços,OFFSET(Import.PLQ,$A34-1,BF$15-1,1,1),IF($E34&lt;&gt;1,IF(ISNUMBER(INDEX(Import.PLE,Detalhamento!$E34,Detalhamento!BF$15)),IF(INDEX(Import.PLE,Detalhamento!$E34,Detalhamento!BF$15)&lt;=mediçao,OFFSET(Import.PLQ,$A34-1,BF$15-1,1,1),0),0),PLE!$AA$28*OFFSET(Import.PLQ,$A34-1,BF$15-1,1,1)),IF($E34&lt;&gt;1,IF(ISNUMBER(INDEX(Import.PLE,Detalhamento!$E34,Detalhamento!BF$15)),IF(INDEX(Import.PLE,Detalhamento!$E34,Detalhamento!BF$15)&lt;=mediçao,0,OFFSET(Import.PLQ,$A34-1,BF$15-1,1,1)),OFFSET(Import.PLQ,$A34-1,BF$15-1,1,1)),(1-PLE!$AA$28)*OFFSET(Import.PLQ,$A34-1,BF$15-1,1,1))))</f>
        <v>0</v>
      </c>
      <c r="BG34" s="183">
        <f ca="1">IF(BG$13="",0,CHOOSE(Detalhamento.OpçãoServiços,OFFSET(Import.PLQ,$A34-1,BG$15-1,1,1),IF($E34&lt;&gt;1,IF(ISNUMBER(INDEX(Import.PLE,Detalhamento!$E34,Detalhamento!BG$15)),IF(INDEX(Import.PLE,Detalhamento!$E34,Detalhamento!BG$15)&lt;=mediçao,OFFSET(Import.PLQ,$A34-1,BG$15-1,1,1),0),0),PLE!$AA$28*OFFSET(Import.PLQ,$A34-1,BG$15-1,1,1)),IF($E34&lt;&gt;1,IF(ISNUMBER(INDEX(Import.PLE,Detalhamento!$E34,Detalhamento!BG$15)),IF(INDEX(Import.PLE,Detalhamento!$E34,Detalhamento!BG$15)&lt;=mediçao,0,OFFSET(Import.PLQ,$A34-1,BG$15-1,1,1)),OFFSET(Import.PLQ,$A34-1,BG$15-1,1,1)),(1-PLE!$AA$28)*OFFSET(Import.PLQ,$A34-1,BG$15-1,1,1))))</f>
        <v>0</v>
      </c>
      <c r="BH34" s="183">
        <f ca="1">IF(BH$13="",0,CHOOSE(Detalhamento.OpçãoServiços,OFFSET(Import.PLQ,$A34-1,BH$15-1,1,1),IF($E34&lt;&gt;1,IF(ISNUMBER(INDEX(Import.PLE,Detalhamento!$E34,Detalhamento!BH$15)),IF(INDEX(Import.PLE,Detalhamento!$E34,Detalhamento!BH$15)&lt;=mediçao,OFFSET(Import.PLQ,$A34-1,BH$15-1,1,1),0),0),PLE!$AA$28*OFFSET(Import.PLQ,$A34-1,BH$15-1,1,1)),IF($E34&lt;&gt;1,IF(ISNUMBER(INDEX(Import.PLE,Detalhamento!$E34,Detalhamento!BH$15)),IF(INDEX(Import.PLE,Detalhamento!$E34,Detalhamento!BH$15)&lt;=mediçao,0,OFFSET(Import.PLQ,$A34-1,BH$15-1,1,1)),OFFSET(Import.PLQ,$A34-1,BH$15-1,1,1)),(1-PLE!$AA$28)*OFFSET(Import.PLQ,$A34-1,BH$15-1,1,1))))</f>
        <v>0</v>
      </c>
      <c r="BI34" s="183">
        <f ca="1">IF(BI$13="",0,CHOOSE(Detalhamento.OpçãoServiços,OFFSET(Import.PLQ,$A34-1,BI$15-1,1,1),IF($E34&lt;&gt;1,IF(ISNUMBER(INDEX(Import.PLE,Detalhamento!$E34,Detalhamento!BI$15)),IF(INDEX(Import.PLE,Detalhamento!$E34,Detalhamento!BI$15)&lt;=mediçao,OFFSET(Import.PLQ,$A34-1,BI$15-1,1,1),0),0),PLE!$AA$28*OFFSET(Import.PLQ,$A34-1,BI$15-1,1,1)),IF($E34&lt;&gt;1,IF(ISNUMBER(INDEX(Import.PLE,Detalhamento!$E34,Detalhamento!BI$15)),IF(INDEX(Import.PLE,Detalhamento!$E34,Detalhamento!BI$15)&lt;=mediçao,0,OFFSET(Import.PLQ,$A34-1,BI$15-1,1,1)),OFFSET(Import.PLQ,$A34-1,BI$15-1,1,1)),(1-PLE!$AA$28)*OFFSET(Import.PLQ,$A34-1,BI$15-1,1,1))))</f>
        <v>0</v>
      </c>
    </row>
    <row r="35" spans="1:61" ht="22.5" x14ac:dyDescent="0.2">
      <c r="A35" s="196">
        <v>12</v>
      </c>
      <c r="B35" s="28" t="str">
        <f t="shared" ca="1" si="8"/>
        <v>Serviço</v>
      </c>
      <c r="E35" s="193">
        <f t="shared" ca="1" si="9"/>
        <v>5</v>
      </c>
      <c r="F35" s="194">
        <f t="shared" ca="1" si="10"/>
        <v>50012</v>
      </c>
      <c r="G35" s="194" t="str">
        <f t="shared" ca="1" si="11"/>
        <v>5.2</v>
      </c>
      <c r="H35" s="222" t="str">
        <f t="shared" ca="1" si="11"/>
        <v>TRANSPORTE COM CAMINHÃO BASCULANTE DE 10 M3, EM VIA URBANA EM LEITO NATURAL (UNIDADE: M3XKM). AF_04/2016</v>
      </c>
      <c r="I35" s="48" t="str">
        <f t="shared" ca="1" si="12"/>
        <v>M3XKM</v>
      </c>
      <c r="J35" s="183">
        <f t="shared" ca="1" si="13"/>
        <v>7707.8620000000001</v>
      </c>
      <c r="K35" s="83"/>
      <c r="L35" s="183">
        <f ca="1">IF(L$13="",0,CHOOSE(Detalhamento.OpçãoServiços,OFFSET(Import.PLQ,$A35-1,L$15-1,1,1),IF($E35&lt;&gt;1,IF(ISNUMBER(INDEX(Import.PLE,Detalhamento!$E35,Detalhamento!L$15)),IF(INDEX(Import.PLE,Detalhamento!$E35,Detalhamento!L$15)&lt;=mediçao,OFFSET(Import.PLQ,$A35-1,L$15-1,1,1),0),0),PLE!$AA$28*OFFSET(Import.PLQ,$A35-1,L$15-1,1,1)),IF($E35&lt;&gt;1,IF(ISNUMBER(INDEX(Import.PLE,Detalhamento!$E35,Detalhamento!L$15)),IF(INDEX(Import.PLE,Detalhamento!$E35,Detalhamento!L$15)&lt;=mediçao,0,OFFSET(Import.PLQ,$A35-1,L$15-1,1,1)),OFFSET(Import.PLQ,$A35-1,L$15-1,1,1)),(1-PLE!$AA$28)*OFFSET(Import.PLQ,$A35-1,L$15-1,1,1))))</f>
        <v>7707.8620000000001</v>
      </c>
      <c r="M35" s="183">
        <f ca="1">IF(M$13="",0,CHOOSE(Detalhamento.OpçãoServiços,OFFSET(Import.PLQ,$A35-1,M$15-1,1,1),IF($E35&lt;&gt;1,IF(ISNUMBER(INDEX(Import.PLE,Detalhamento!$E35,Detalhamento!M$15)),IF(INDEX(Import.PLE,Detalhamento!$E35,Detalhamento!M$15)&lt;=mediçao,OFFSET(Import.PLQ,$A35-1,M$15-1,1,1),0),0),PLE!$AA$28*OFFSET(Import.PLQ,$A35-1,M$15-1,1,1)),IF($E35&lt;&gt;1,IF(ISNUMBER(INDEX(Import.PLE,Detalhamento!$E35,Detalhamento!M$15)),IF(INDEX(Import.PLE,Detalhamento!$E35,Detalhamento!M$15)&lt;=mediçao,0,OFFSET(Import.PLQ,$A35-1,M$15-1,1,1)),OFFSET(Import.PLQ,$A35-1,M$15-1,1,1)),(1-PLE!$AA$28)*OFFSET(Import.PLQ,$A35-1,M$15-1,1,1))))</f>
        <v>0</v>
      </c>
      <c r="N35" s="183">
        <f ca="1">IF(N$13="",0,CHOOSE(Detalhamento.OpçãoServiços,OFFSET(Import.PLQ,$A35-1,N$15-1,1,1),IF($E35&lt;&gt;1,IF(ISNUMBER(INDEX(Import.PLE,Detalhamento!$E35,Detalhamento!N$15)),IF(INDEX(Import.PLE,Detalhamento!$E35,Detalhamento!N$15)&lt;=mediçao,OFFSET(Import.PLQ,$A35-1,N$15-1,1,1),0),0),PLE!$AA$28*OFFSET(Import.PLQ,$A35-1,N$15-1,1,1)),IF($E35&lt;&gt;1,IF(ISNUMBER(INDEX(Import.PLE,Detalhamento!$E35,Detalhamento!N$15)),IF(INDEX(Import.PLE,Detalhamento!$E35,Detalhamento!N$15)&lt;=mediçao,0,OFFSET(Import.PLQ,$A35-1,N$15-1,1,1)),OFFSET(Import.PLQ,$A35-1,N$15-1,1,1)),(1-PLE!$AA$28)*OFFSET(Import.PLQ,$A35-1,N$15-1,1,1))))</f>
        <v>0</v>
      </c>
      <c r="O35" s="183">
        <f ca="1">IF(O$13="",0,CHOOSE(Detalhamento.OpçãoServiços,OFFSET(Import.PLQ,$A35-1,O$15-1,1,1),IF($E35&lt;&gt;1,IF(ISNUMBER(INDEX(Import.PLE,Detalhamento!$E35,Detalhamento!O$15)),IF(INDEX(Import.PLE,Detalhamento!$E35,Detalhamento!O$15)&lt;=mediçao,OFFSET(Import.PLQ,$A35-1,O$15-1,1,1),0),0),PLE!$AA$28*OFFSET(Import.PLQ,$A35-1,O$15-1,1,1)),IF($E35&lt;&gt;1,IF(ISNUMBER(INDEX(Import.PLE,Detalhamento!$E35,Detalhamento!O$15)),IF(INDEX(Import.PLE,Detalhamento!$E35,Detalhamento!O$15)&lt;=mediçao,0,OFFSET(Import.PLQ,$A35-1,O$15-1,1,1)),OFFSET(Import.PLQ,$A35-1,O$15-1,1,1)),(1-PLE!$AA$28)*OFFSET(Import.PLQ,$A35-1,O$15-1,1,1))))</f>
        <v>0</v>
      </c>
      <c r="P35" s="183">
        <f ca="1">IF(P$13="",0,CHOOSE(Detalhamento.OpçãoServiços,OFFSET(Import.PLQ,$A35-1,P$15-1,1,1),IF($E35&lt;&gt;1,IF(ISNUMBER(INDEX(Import.PLE,Detalhamento!$E35,Detalhamento!P$15)),IF(INDEX(Import.PLE,Detalhamento!$E35,Detalhamento!P$15)&lt;=mediçao,OFFSET(Import.PLQ,$A35-1,P$15-1,1,1),0),0),PLE!$AA$28*OFFSET(Import.PLQ,$A35-1,P$15-1,1,1)),IF($E35&lt;&gt;1,IF(ISNUMBER(INDEX(Import.PLE,Detalhamento!$E35,Detalhamento!P$15)),IF(INDEX(Import.PLE,Detalhamento!$E35,Detalhamento!P$15)&lt;=mediçao,0,OFFSET(Import.PLQ,$A35-1,P$15-1,1,1)),OFFSET(Import.PLQ,$A35-1,P$15-1,1,1)),(1-PLE!$AA$28)*OFFSET(Import.PLQ,$A35-1,P$15-1,1,1))))</f>
        <v>0</v>
      </c>
      <c r="Q35" s="183">
        <f ca="1">IF(Q$13="",0,CHOOSE(Detalhamento.OpçãoServiços,OFFSET(Import.PLQ,$A35-1,Q$15-1,1,1),IF($E35&lt;&gt;1,IF(ISNUMBER(INDEX(Import.PLE,Detalhamento!$E35,Detalhamento!Q$15)),IF(INDEX(Import.PLE,Detalhamento!$E35,Detalhamento!Q$15)&lt;=mediçao,OFFSET(Import.PLQ,$A35-1,Q$15-1,1,1),0),0),PLE!$AA$28*OFFSET(Import.PLQ,$A35-1,Q$15-1,1,1)),IF($E35&lt;&gt;1,IF(ISNUMBER(INDEX(Import.PLE,Detalhamento!$E35,Detalhamento!Q$15)),IF(INDEX(Import.PLE,Detalhamento!$E35,Detalhamento!Q$15)&lt;=mediçao,0,OFFSET(Import.PLQ,$A35-1,Q$15-1,1,1)),OFFSET(Import.PLQ,$A35-1,Q$15-1,1,1)),(1-PLE!$AA$28)*OFFSET(Import.PLQ,$A35-1,Q$15-1,1,1))))</f>
        <v>0</v>
      </c>
      <c r="R35" s="183">
        <f ca="1">IF(R$13="",0,CHOOSE(Detalhamento.OpçãoServiços,OFFSET(Import.PLQ,$A35-1,R$15-1,1,1),IF($E35&lt;&gt;1,IF(ISNUMBER(INDEX(Import.PLE,Detalhamento!$E35,Detalhamento!R$15)),IF(INDEX(Import.PLE,Detalhamento!$E35,Detalhamento!R$15)&lt;=mediçao,OFFSET(Import.PLQ,$A35-1,R$15-1,1,1),0),0),PLE!$AA$28*OFFSET(Import.PLQ,$A35-1,R$15-1,1,1)),IF($E35&lt;&gt;1,IF(ISNUMBER(INDEX(Import.PLE,Detalhamento!$E35,Detalhamento!R$15)),IF(INDEX(Import.PLE,Detalhamento!$E35,Detalhamento!R$15)&lt;=mediçao,0,OFFSET(Import.PLQ,$A35-1,R$15-1,1,1)),OFFSET(Import.PLQ,$A35-1,R$15-1,1,1)),(1-PLE!$AA$28)*OFFSET(Import.PLQ,$A35-1,R$15-1,1,1))))</f>
        <v>0</v>
      </c>
      <c r="S35" s="183">
        <f ca="1">IF(S$13="",0,CHOOSE(Detalhamento.OpçãoServiços,OFFSET(Import.PLQ,$A35-1,S$15-1,1,1),IF($E35&lt;&gt;1,IF(ISNUMBER(INDEX(Import.PLE,Detalhamento!$E35,Detalhamento!S$15)),IF(INDEX(Import.PLE,Detalhamento!$E35,Detalhamento!S$15)&lt;=mediçao,OFFSET(Import.PLQ,$A35-1,S$15-1,1,1),0),0),PLE!$AA$28*OFFSET(Import.PLQ,$A35-1,S$15-1,1,1)),IF($E35&lt;&gt;1,IF(ISNUMBER(INDEX(Import.PLE,Detalhamento!$E35,Detalhamento!S$15)),IF(INDEX(Import.PLE,Detalhamento!$E35,Detalhamento!S$15)&lt;=mediçao,0,OFFSET(Import.PLQ,$A35-1,S$15-1,1,1)),OFFSET(Import.PLQ,$A35-1,S$15-1,1,1)),(1-PLE!$AA$28)*OFFSET(Import.PLQ,$A35-1,S$15-1,1,1))))</f>
        <v>0</v>
      </c>
      <c r="T35" s="183">
        <f ca="1">IF(T$13="",0,CHOOSE(Detalhamento.OpçãoServiços,OFFSET(Import.PLQ,$A35-1,T$15-1,1,1),IF($E35&lt;&gt;1,IF(ISNUMBER(INDEX(Import.PLE,Detalhamento!$E35,Detalhamento!T$15)),IF(INDEX(Import.PLE,Detalhamento!$E35,Detalhamento!T$15)&lt;=mediçao,OFFSET(Import.PLQ,$A35-1,T$15-1,1,1),0),0),PLE!$AA$28*OFFSET(Import.PLQ,$A35-1,T$15-1,1,1)),IF($E35&lt;&gt;1,IF(ISNUMBER(INDEX(Import.PLE,Detalhamento!$E35,Detalhamento!T$15)),IF(INDEX(Import.PLE,Detalhamento!$E35,Detalhamento!T$15)&lt;=mediçao,0,OFFSET(Import.PLQ,$A35-1,T$15-1,1,1)),OFFSET(Import.PLQ,$A35-1,T$15-1,1,1)),(1-PLE!$AA$28)*OFFSET(Import.PLQ,$A35-1,T$15-1,1,1))))</f>
        <v>0</v>
      </c>
      <c r="U35" s="183">
        <f ca="1">IF(U$13="",0,CHOOSE(Detalhamento.OpçãoServiços,OFFSET(Import.PLQ,$A35-1,U$15-1,1,1),IF($E35&lt;&gt;1,IF(ISNUMBER(INDEX(Import.PLE,Detalhamento!$E35,Detalhamento!U$15)),IF(INDEX(Import.PLE,Detalhamento!$E35,Detalhamento!U$15)&lt;=mediçao,OFFSET(Import.PLQ,$A35-1,U$15-1,1,1),0),0),PLE!$AA$28*OFFSET(Import.PLQ,$A35-1,U$15-1,1,1)),IF($E35&lt;&gt;1,IF(ISNUMBER(INDEX(Import.PLE,Detalhamento!$E35,Detalhamento!U$15)),IF(INDEX(Import.PLE,Detalhamento!$E35,Detalhamento!U$15)&lt;=mediçao,0,OFFSET(Import.PLQ,$A35-1,U$15-1,1,1)),OFFSET(Import.PLQ,$A35-1,U$15-1,1,1)),(1-PLE!$AA$28)*OFFSET(Import.PLQ,$A35-1,U$15-1,1,1))))</f>
        <v>0</v>
      </c>
      <c r="V35" s="183">
        <f ca="1">IF(V$13="",0,CHOOSE(Detalhamento.OpçãoServiços,OFFSET(Import.PLQ,$A35-1,V$15-1,1,1),IF($E35&lt;&gt;1,IF(ISNUMBER(INDEX(Import.PLE,Detalhamento!$E35,Detalhamento!V$15)),IF(INDEX(Import.PLE,Detalhamento!$E35,Detalhamento!V$15)&lt;=mediçao,OFFSET(Import.PLQ,$A35-1,V$15-1,1,1),0),0),PLE!$AA$28*OFFSET(Import.PLQ,$A35-1,V$15-1,1,1)),IF($E35&lt;&gt;1,IF(ISNUMBER(INDEX(Import.PLE,Detalhamento!$E35,Detalhamento!V$15)),IF(INDEX(Import.PLE,Detalhamento!$E35,Detalhamento!V$15)&lt;=mediçao,0,OFFSET(Import.PLQ,$A35-1,V$15-1,1,1)),OFFSET(Import.PLQ,$A35-1,V$15-1,1,1)),(1-PLE!$AA$28)*OFFSET(Import.PLQ,$A35-1,V$15-1,1,1))))</f>
        <v>0</v>
      </c>
      <c r="W35" s="183">
        <f ca="1">IF(W$13="",0,CHOOSE(Detalhamento.OpçãoServiços,OFFSET(Import.PLQ,$A35-1,W$15-1,1,1),IF($E35&lt;&gt;1,IF(ISNUMBER(INDEX(Import.PLE,Detalhamento!$E35,Detalhamento!W$15)),IF(INDEX(Import.PLE,Detalhamento!$E35,Detalhamento!W$15)&lt;=mediçao,OFFSET(Import.PLQ,$A35-1,W$15-1,1,1),0),0),PLE!$AA$28*OFFSET(Import.PLQ,$A35-1,W$15-1,1,1)),IF($E35&lt;&gt;1,IF(ISNUMBER(INDEX(Import.PLE,Detalhamento!$E35,Detalhamento!W$15)),IF(INDEX(Import.PLE,Detalhamento!$E35,Detalhamento!W$15)&lt;=mediçao,0,OFFSET(Import.PLQ,$A35-1,W$15-1,1,1)),OFFSET(Import.PLQ,$A35-1,W$15-1,1,1)),(1-PLE!$AA$28)*OFFSET(Import.PLQ,$A35-1,W$15-1,1,1))))</f>
        <v>0</v>
      </c>
      <c r="X35" s="183">
        <f ca="1">IF(X$13="",0,CHOOSE(Detalhamento.OpçãoServiços,OFFSET(Import.PLQ,$A35-1,X$15-1,1,1),IF($E35&lt;&gt;1,IF(ISNUMBER(INDEX(Import.PLE,Detalhamento!$E35,Detalhamento!X$15)),IF(INDEX(Import.PLE,Detalhamento!$E35,Detalhamento!X$15)&lt;=mediçao,OFFSET(Import.PLQ,$A35-1,X$15-1,1,1),0),0),PLE!$AA$28*OFFSET(Import.PLQ,$A35-1,X$15-1,1,1)),IF($E35&lt;&gt;1,IF(ISNUMBER(INDEX(Import.PLE,Detalhamento!$E35,Detalhamento!X$15)),IF(INDEX(Import.PLE,Detalhamento!$E35,Detalhamento!X$15)&lt;=mediçao,0,OFFSET(Import.PLQ,$A35-1,X$15-1,1,1)),OFFSET(Import.PLQ,$A35-1,X$15-1,1,1)),(1-PLE!$AA$28)*OFFSET(Import.PLQ,$A35-1,X$15-1,1,1))))</f>
        <v>0</v>
      </c>
      <c r="Y35" s="183">
        <f ca="1">IF(Y$13="",0,CHOOSE(Detalhamento.OpçãoServiços,OFFSET(Import.PLQ,$A35-1,Y$15-1,1,1),IF($E35&lt;&gt;1,IF(ISNUMBER(INDEX(Import.PLE,Detalhamento!$E35,Detalhamento!Y$15)),IF(INDEX(Import.PLE,Detalhamento!$E35,Detalhamento!Y$15)&lt;=mediçao,OFFSET(Import.PLQ,$A35-1,Y$15-1,1,1),0),0),PLE!$AA$28*OFFSET(Import.PLQ,$A35-1,Y$15-1,1,1)),IF($E35&lt;&gt;1,IF(ISNUMBER(INDEX(Import.PLE,Detalhamento!$E35,Detalhamento!Y$15)),IF(INDEX(Import.PLE,Detalhamento!$E35,Detalhamento!Y$15)&lt;=mediçao,0,OFFSET(Import.PLQ,$A35-1,Y$15-1,1,1)),OFFSET(Import.PLQ,$A35-1,Y$15-1,1,1)),(1-PLE!$AA$28)*OFFSET(Import.PLQ,$A35-1,Y$15-1,1,1))))</f>
        <v>0</v>
      </c>
      <c r="Z35" s="183">
        <f ca="1">IF(Z$13="",0,CHOOSE(Detalhamento.OpçãoServiços,OFFSET(Import.PLQ,$A35-1,Z$15-1,1,1),IF($E35&lt;&gt;1,IF(ISNUMBER(INDEX(Import.PLE,Detalhamento!$E35,Detalhamento!Z$15)),IF(INDEX(Import.PLE,Detalhamento!$E35,Detalhamento!Z$15)&lt;=mediçao,OFFSET(Import.PLQ,$A35-1,Z$15-1,1,1),0),0),PLE!$AA$28*OFFSET(Import.PLQ,$A35-1,Z$15-1,1,1)),IF($E35&lt;&gt;1,IF(ISNUMBER(INDEX(Import.PLE,Detalhamento!$E35,Detalhamento!Z$15)),IF(INDEX(Import.PLE,Detalhamento!$E35,Detalhamento!Z$15)&lt;=mediçao,0,OFFSET(Import.PLQ,$A35-1,Z$15-1,1,1)),OFFSET(Import.PLQ,$A35-1,Z$15-1,1,1)),(1-PLE!$AA$28)*OFFSET(Import.PLQ,$A35-1,Z$15-1,1,1))))</f>
        <v>0</v>
      </c>
      <c r="AA35" s="183">
        <f ca="1">IF(AA$13="",0,CHOOSE(Detalhamento.OpçãoServiços,OFFSET(Import.PLQ,$A35-1,AA$15-1,1,1),IF($E35&lt;&gt;1,IF(ISNUMBER(INDEX(Import.PLE,Detalhamento!$E35,Detalhamento!AA$15)),IF(INDEX(Import.PLE,Detalhamento!$E35,Detalhamento!AA$15)&lt;=mediçao,OFFSET(Import.PLQ,$A35-1,AA$15-1,1,1),0),0),PLE!$AA$28*OFFSET(Import.PLQ,$A35-1,AA$15-1,1,1)),IF($E35&lt;&gt;1,IF(ISNUMBER(INDEX(Import.PLE,Detalhamento!$E35,Detalhamento!AA$15)),IF(INDEX(Import.PLE,Detalhamento!$E35,Detalhamento!AA$15)&lt;=mediçao,0,OFFSET(Import.PLQ,$A35-1,AA$15-1,1,1)),OFFSET(Import.PLQ,$A35-1,AA$15-1,1,1)),(1-PLE!$AA$28)*OFFSET(Import.PLQ,$A35-1,AA$15-1,1,1))))</f>
        <v>0</v>
      </c>
      <c r="AB35" s="183">
        <f ca="1">IF(AB$13="",0,CHOOSE(Detalhamento.OpçãoServiços,OFFSET(Import.PLQ,$A35-1,AB$15-1,1,1),IF($E35&lt;&gt;1,IF(ISNUMBER(INDEX(Import.PLE,Detalhamento!$E35,Detalhamento!AB$15)),IF(INDEX(Import.PLE,Detalhamento!$E35,Detalhamento!AB$15)&lt;=mediçao,OFFSET(Import.PLQ,$A35-1,AB$15-1,1,1),0),0),PLE!$AA$28*OFFSET(Import.PLQ,$A35-1,AB$15-1,1,1)),IF($E35&lt;&gt;1,IF(ISNUMBER(INDEX(Import.PLE,Detalhamento!$E35,Detalhamento!AB$15)),IF(INDEX(Import.PLE,Detalhamento!$E35,Detalhamento!AB$15)&lt;=mediçao,0,OFFSET(Import.PLQ,$A35-1,AB$15-1,1,1)),OFFSET(Import.PLQ,$A35-1,AB$15-1,1,1)),(1-PLE!$AA$28)*OFFSET(Import.PLQ,$A35-1,AB$15-1,1,1))))</f>
        <v>0</v>
      </c>
      <c r="AC35" s="183">
        <f ca="1">IF(AC$13="",0,CHOOSE(Detalhamento.OpçãoServiços,OFFSET(Import.PLQ,$A35-1,AC$15-1,1,1),IF($E35&lt;&gt;1,IF(ISNUMBER(INDEX(Import.PLE,Detalhamento!$E35,Detalhamento!AC$15)),IF(INDEX(Import.PLE,Detalhamento!$E35,Detalhamento!AC$15)&lt;=mediçao,OFFSET(Import.PLQ,$A35-1,AC$15-1,1,1),0),0),PLE!$AA$28*OFFSET(Import.PLQ,$A35-1,AC$15-1,1,1)),IF($E35&lt;&gt;1,IF(ISNUMBER(INDEX(Import.PLE,Detalhamento!$E35,Detalhamento!AC$15)),IF(INDEX(Import.PLE,Detalhamento!$E35,Detalhamento!AC$15)&lt;=mediçao,0,OFFSET(Import.PLQ,$A35-1,AC$15-1,1,1)),OFFSET(Import.PLQ,$A35-1,AC$15-1,1,1)),(1-PLE!$AA$28)*OFFSET(Import.PLQ,$A35-1,AC$15-1,1,1))))</f>
        <v>0</v>
      </c>
      <c r="AD35" s="183">
        <f ca="1">IF(AD$13="",0,CHOOSE(Detalhamento.OpçãoServiços,OFFSET(Import.PLQ,$A35-1,AD$15-1,1,1),IF($E35&lt;&gt;1,IF(ISNUMBER(INDEX(Import.PLE,Detalhamento!$E35,Detalhamento!AD$15)),IF(INDEX(Import.PLE,Detalhamento!$E35,Detalhamento!AD$15)&lt;=mediçao,OFFSET(Import.PLQ,$A35-1,AD$15-1,1,1),0),0),PLE!$AA$28*OFFSET(Import.PLQ,$A35-1,AD$15-1,1,1)),IF($E35&lt;&gt;1,IF(ISNUMBER(INDEX(Import.PLE,Detalhamento!$E35,Detalhamento!AD$15)),IF(INDEX(Import.PLE,Detalhamento!$E35,Detalhamento!AD$15)&lt;=mediçao,0,OFFSET(Import.PLQ,$A35-1,AD$15-1,1,1)),OFFSET(Import.PLQ,$A35-1,AD$15-1,1,1)),(1-PLE!$AA$28)*OFFSET(Import.PLQ,$A35-1,AD$15-1,1,1))))</f>
        <v>0</v>
      </c>
      <c r="AE35" s="183">
        <f ca="1">IF(AE$13="",0,CHOOSE(Detalhamento.OpçãoServiços,OFFSET(Import.PLQ,$A35-1,AE$15-1,1,1),IF($E35&lt;&gt;1,IF(ISNUMBER(INDEX(Import.PLE,Detalhamento!$E35,Detalhamento!AE$15)),IF(INDEX(Import.PLE,Detalhamento!$E35,Detalhamento!AE$15)&lt;=mediçao,OFFSET(Import.PLQ,$A35-1,AE$15-1,1,1),0),0),PLE!$AA$28*OFFSET(Import.PLQ,$A35-1,AE$15-1,1,1)),IF($E35&lt;&gt;1,IF(ISNUMBER(INDEX(Import.PLE,Detalhamento!$E35,Detalhamento!AE$15)),IF(INDEX(Import.PLE,Detalhamento!$E35,Detalhamento!AE$15)&lt;=mediçao,0,OFFSET(Import.PLQ,$A35-1,AE$15-1,1,1)),OFFSET(Import.PLQ,$A35-1,AE$15-1,1,1)),(1-PLE!$AA$28)*OFFSET(Import.PLQ,$A35-1,AE$15-1,1,1))))</f>
        <v>0</v>
      </c>
      <c r="AF35" s="183">
        <f ca="1">IF(AF$13="",0,CHOOSE(Detalhamento.OpçãoServiços,OFFSET(Import.PLQ,$A35-1,AF$15-1,1,1),IF($E35&lt;&gt;1,IF(ISNUMBER(INDEX(Import.PLE,Detalhamento!$E35,Detalhamento!AF$15)),IF(INDEX(Import.PLE,Detalhamento!$E35,Detalhamento!AF$15)&lt;=mediçao,OFFSET(Import.PLQ,$A35-1,AF$15-1,1,1),0),0),PLE!$AA$28*OFFSET(Import.PLQ,$A35-1,AF$15-1,1,1)),IF($E35&lt;&gt;1,IF(ISNUMBER(INDEX(Import.PLE,Detalhamento!$E35,Detalhamento!AF$15)),IF(INDEX(Import.PLE,Detalhamento!$E35,Detalhamento!AF$15)&lt;=mediçao,0,OFFSET(Import.PLQ,$A35-1,AF$15-1,1,1)),OFFSET(Import.PLQ,$A35-1,AF$15-1,1,1)),(1-PLE!$AA$28)*OFFSET(Import.PLQ,$A35-1,AF$15-1,1,1))))</f>
        <v>0</v>
      </c>
      <c r="AG35" s="183">
        <f ca="1">IF(AG$13="",0,CHOOSE(Detalhamento.OpçãoServiços,OFFSET(Import.PLQ,$A35-1,AG$15-1,1,1),IF($E35&lt;&gt;1,IF(ISNUMBER(INDEX(Import.PLE,Detalhamento!$E35,Detalhamento!AG$15)),IF(INDEX(Import.PLE,Detalhamento!$E35,Detalhamento!AG$15)&lt;=mediçao,OFFSET(Import.PLQ,$A35-1,AG$15-1,1,1),0),0),PLE!$AA$28*OFFSET(Import.PLQ,$A35-1,AG$15-1,1,1)),IF($E35&lt;&gt;1,IF(ISNUMBER(INDEX(Import.PLE,Detalhamento!$E35,Detalhamento!AG$15)),IF(INDEX(Import.PLE,Detalhamento!$E35,Detalhamento!AG$15)&lt;=mediçao,0,OFFSET(Import.PLQ,$A35-1,AG$15-1,1,1)),OFFSET(Import.PLQ,$A35-1,AG$15-1,1,1)),(1-PLE!$AA$28)*OFFSET(Import.PLQ,$A35-1,AG$15-1,1,1))))</f>
        <v>0</v>
      </c>
      <c r="AH35" s="183">
        <f ca="1">IF(AH$13="",0,CHOOSE(Detalhamento.OpçãoServiços,OFFSET(Import.PLQ,$A35-1,AH$15-1,1,1),IF($E35&lt;&gt;1,IF(ISNUMBER(INDEX(Import.PLE,Detalhamento!$E35,Detalhamento!AH$15)),IF(INDEX(Import.PLE,Detalhamento!$E35,Detalhamento!AH$15)&lt;=mediçao,OFFSET(Import.PLQ,$A35-1,AH$15-1,1,1),0),0),PLE!$AA$28*OFFSET(Import.PLQ,$A35-1,AH$15-1,1,1)),IF($E35&lt;&gt;1,IF(ISNUMBER(INDEX(Import.PLE,Detalhamento!$E35,Detalhamento!AH$15)),IF(INDEX(Import.PLE,Detalhamento!$E35,Detalhamento!AH$15)&lt;=mediçao,0,OFFSET(Import.PLQ,$A35-1,AH$15-1,1,1)),OFFSET(Import.PLQ,$A35-1,AH$15-1,1,1)),(1-PLE!$AA$28)*OFFSET(Import.PLQ,$A35-1,AH$15-1,1,1))))</f>
        <v>0</v>
      </c>
      <c r="AI35" s="183">
        <f ca="1">IF(AI$13="",0,CHOOSE(Detalhamento.OpçãoServiços,OFFSET(Import.PLQ,$A35-1,AI$15-1,1,1),IF($E35&lt;&gt;1,IF(ISNUMBER(INDEX(Import.PLE,Detalhamento!$E35,Detalhamento!AI$15)),IF(INDEX(Import.PLE,Detalhamento!$E35,Detalhamento!AI$15)&lt;=mediçao,OFFSET(Import.PLQ,$A35-1,AI$15-1,1,1),0),0),PLE!$AA$28*OFFSET(Import.PLQ,$A35-1,AI$15-1,1,1)),IF($E35&lt;&gt;1,IF(ISNUMBER(INDEX(Import.PLE,Detalhamento!$E35,Detalhamento!AI$15)),IF(INDEX(Import.PLE,Detalhamento!$E35,Detalhamento!AI$15)&lt;=mediçao,0,OFFSET(Import.PLQ,$A35-1,AI$15-1,1,1)),OFFSET(Import.PLQ,$A35-1,AI$15-1,1,1)),(1-PLE!$AA$28)*OFFSET(Import.PLQ,$A35-1,AI$15-1,1,1))))</f>
        <v>0</v>
      </c>
      <c r="AJ35" s="183">
        <f ca="1">IF(AJ$13="",0,CHOOSE(Detalhamento.OpçãoServiços,OFFSET(Import.PLQ,$A35-1,AJ$15-1,1,1),IF($E35&lt;&gt;1,IF(ISNUMBER(INDEX(Import.PLE,Detalhamento!$E35,Detalhamento!AJ$15)),IF(INDEX(Import.PLE,Detalhamento!$E35,Detalhamento!AJ$15)&lt;=mediçao,OFFSET(Import.PLQ,$A35-1,AJ$15-1,1,1),0),0),PLE!$AA$28*OFFSET(Import.PLQ,$A35-1,AJ$15-1,1,1)),IF($E35&lt;&gt;1,IF(ISNUMBER(INDEX(Import.PLE,Detalhamento!$E35,Detalhamento!AJ$15)),IF(INDEX(Import.PLE,Detalhamento!$E35,Detalhamento!AJ$15)&lt;=mediçao,0,OFFSET(Import.PLQ,$A35-1,AJ$15-1,1,1)),OFFSET(Import.PLQ,$A35-1,AJ$15-1,1,1)),(1-PLE!$AA$28)*OFFSET(Import.PLQ,$A35-1,AJ$15-1,1,1))))</f>
        <v>0</v>
      </c>
      <c r="AK35" s="183">
        <f ca="1">IF(AK$13="",0,CHOOSE(Detalhamento.OpçãoServiços,OFFSET(Import.PLQ,$A35-1,AK$15-1,1,1),IF($E35&lt;&gt;1,IF(ISNUMBER(INDEX(Import.PLE,Detalhamento!$E35,Detalhamento!AK$15)),IF(INDEX(Import.PLE,Detalhamento!$E35,Detalhamento!AK$15)&lt;=mediçao,OFFSET(Import.PLQ,$A35-1,AK$15-1,1,1),0),0),PLE!$AA$28*OFFSET(Import.PLQ,$A35-1,AK$15-1,1,1)),IF($E35&lt;&gt;1,IF(ISNUMBER(INDEX(Import.PLE,Detalhamento!$E35,Detalhamento!AK$15)),IF(INDEX(Import.PLE,Detalhamento!$E35,Detalhamento!AK$15)&lt;=mediçao,0,OFFSET(Import.PLQ,$A35-1,AK$15-1,1,1)),OFFSET(Import.PLQ,$A35-1,AK$15-1,1,1)),(1-PLE!$AA$28)*OFFSET(Import.PLQ,$A35-1,AK$15-1,1,1))))</f>
        <v>0</v>
      </c>
      <c r="AL35" s="183">
        <f ca="1">IF(AL$13="",0,CHOOSE(Detalhamento.OpçãoServiços,OFFSET(Import.PLQ,$A35-1,AL$15-1,1,1),IF($E35&lt;&gt;1,IF(ISNUMBER(INDEX(Import.PLE,Detalhamento!$E35,Detalhamento!AL$15)),IF(INDEX(Import.PLE,Detalhamento!$E35,Detalhamento!AL$15)&lt;=mediçao,OFFSET(Import.PLQ,$A35-1,AL$15-1,1,1),0),0),PLE!$AA$28*OFFSET(Import.PLQ,$A35-1,AL$15-1,1,1)),IF($E35&lt;&gt;1,IF(ISNUMBER(INDEX(Import.PLE,Detalhamento!$E35,Detalhamento!AL$15)),IF(INDEX(Import.PLE,Detalhamento!$E35,Detalhamento!AL$15)&lt;=mediçao,0,OFFSET(Import.PLQ,$A35-1,AL$15-1,1,1)),OFFSET(Import.PLQ,$A35-1,AL$15-1,1,1)),(1-PLE!$AA$28)*OFFSET(Import.PLQ,$A35-1,AL$15-1,1,1))))</f>
        <v>0</v>
      </c>
      <c r="AM35" s="183">
        <f ca="1">IF(AM$13="",0,CHOOSE(Detalhamento.OpçãoServiços,OFFSET(Import.PLQ,$A35-1,AM$15-1,1,1),IF($E35&lt;&gt;1,IF(ISNUMBER(INDEX(Import.PLE,Detalhamento!$E35,Detalhamento!AM$15)),IF(INDEX(Import.PLE,Detalhamento!$E35,Detalhamento!AM$15)&lt;=mediçao,OFFSET(Import.PLQ,$A35-1,AM$15-1,1,1),0),0),PLE!$AA$28*OFFSET(Import.PLQ,$A35-1,AM$15-1,1,1)),IF($E35&lt;&gt;1,IF(ISNUMBER(INDEX(Import.PLE,Detalhamento!$E35,Detalhamento!AM$15)),IF(INDEX(Import.PLE,Detalhamento!$E35,Detalhamento!AM$15)&lt;=mediçao,0,OFFSET(Import.PLQ,$A35-1,AM$15-1,1,1)),OFFSET(Import.PLQ,$A35-1,AM$15-1,1,1)),(1-PLE!$AA$28)*OFFSET(Import.PLQ,$A35-1,AM$15-1,1,1))))</f>
        <v>0</v>
      </c>
      <c r="AN35" s="183">
        <f ca="1">IF(AN$13="",0,CHOOSE(Detalhamento.OpçãoServiços,OFFSET(Import.PLQ,$A35-1,AN$15-1,1,1),IF($E35&lt;&gt;1,IF(ISNUMBER(INDEX(Import.PLE,Detalhamento!$E35,Detalhamento!AN$15)),IF(INDEX(Import.PLE,Detalhamento!$E35,Detalhamento!AN$15)&lt;=mediçao,OFFSET(Import.PLQ,$A35-1,AN$15-1,1,1),0),0),PLE!$AA$28*OFFSET(Import.PLQ,$A35-1,AN$15-1,1,1)),IF($E35&lt;&gt;1,IF(ISNUMBER(INDEX(Import.PLE,Detalhamento!$E35,Detalhamento!AN$15)),IF(INDEX(Import.PLE,Detalhamento!$E35,Detalhamento!AN$15)&lt;=mediçao,0,OFFSET(Import.PLQ,$A35-1,AN$15-1,1,1)),OFFSET(Import.PLQ,$A35-1,AN$15-1,1,1)),(1-PLE!$AA$28)*OFFSET(Import.PLQ,$A35-1,AN$15-1,1,1))))</f>
        <v>0</v>
      </c>
      <c r="AO35" s="183">
        <f ca="1">IF(AO$13="",0,CHOOSE(Detalhamento.OpçãoServiços,OFFSET(Import.PLQ,$A35-1,AO$15-1,1,1),IF($E35&lt;&gt;1,IF(ISNUMBER(INDEX(Import.PLE,Detalhamento!$E35,Detalhamento!AO$15)),IF(INDEX(Import.PLE,Detalhamento!$E35,Detalhamento!AO$15)&lt;=mediçao,OFFSET(Import.PLQ,$A35-1,AO$15-1,1,1),0),0),PLE!$AA$28*OFFSET(Import.PLQ,$A35-1,AO$15-1,1,1)),IF($E35&lt;&gt;1,IF(ISNUMBER(INDEX(Import.PLE,Detalhamento!$E35,Detalhamento!AO$15)),IF(INDEX(Import.PLE,Detalhamento!$E35,Detalhamento!AO$15)&lt;=mediçao,0,OFFSET(Import.PLQ,$A35-1,AO$15-1,1,1)),OFFSET(Import.PLQ,$A35-1,AO$15-1,1,1)),(1-PLE!$AA$28)*OFFSET(Import.PLQ,$A35-1,AO$15-1,1,1))))</f>
        <v>0</v>
      </c>
      <c r="AP35" s="183">
        <f ca="1">IF(AP$13="",0,CHOOSE(Detalhamento.OpçãoServiços,OFFSET(Import.PLQ,$A35-1,AP$15-1,1,1),IF($E35&lt;&gt;1,IF(ISNUMBER(INDEX(Import.PLE,Detalhamento!$E35,Detalhamento!AP$15)),IF(INDEX(Import.PLE,Detalhamento!$E35,Detalhamento!AP$15)&lt;=mediçao,OFFSET(Import.PLQ,$A35-1,AP$15-1,1,1),0),0),PLE!$AA$28*OFFSET(Import.PLQ,$A35-1,AP$15-1,1,1)),IF($E35&lt;&gt;1,IF(ISNUMBER(INDEX(Import.PLE,Detalhamento!$E35,Detalhamento!AP$15)),IF(INDEX(Import.PLE,Detalhamento!$E35,Detalhamento!AP$15)&lt;=mediçao,0,OFFSET(Import.PLQ,$A35-1,AP$15-1,1,1)),OFFSET(Import.PLQ,$A35-1,AP$15-1,1,1)),(1-PLE!$AA$28)*OFFSET(Import.PLQ,$A35-1,AP$15-1,1,1))))</f>
        <v>0</v>
      </c>
      <c r="AQ35" s="183">
        <f ca="1">IF(AQ$13="",0,CHOOSE(Detalhamento.OpçãoServiços,OFFSET(Import.PLQ,$A35-1,AQ$15-1,1,1),IF($E35&lt;&gt;1,IF(ISNUMBER(INDEX(Import.PLE,Detalhamento!$E35,Detalhamento!AQ$15)),IF(INDEX(Import.PLE,Detalhamento!$E35,Detalhamento!AQ$15)&lt;=mediçao,OFFSET(Import.PLQ,$A35-1,AQ$15-1,1,1),0),0),PLE!$AA$28*OFFSET(Import.PLQ,$A35-1,AQ$15-1,1,1)),IF($E35&lt;&gt;1,IF(ISNUMBER(INDEX(Import.PLE,Detalhamento!$E35,Detalhamento!AQ$15)),IF(INDEX(Import.PLE,Detalhamento!$E35,Detalhamento!AQ$15)&lt;=mediçao,0,OFFSET(Import.PLQ,$A35-1,AQ$15-1,1,1)),OFFSET(Import.PLQ,$A35-1,AQ$15-1,1,1)),(1-PLE!$AA$28)*OFFSET(Import.PLQ,$A35-1,AQ$15-1,1,1))))</f>
        <v>0</v>
      </c>
      <c r="AR35" s="183">
        <f ca="1">IF(AR$13="",0,CHOOSE(Detalhamento.OpçãoServiços,OFFSET(Import.PLQ,$A35-1,AR$15-1,1,1),IF($E35&lt;&gt;1,IF(ISNUMBER(INDEX(Import.PLE,Detalhamento!$E35,Detalhamento!AR$15)),IF(INDEX(Import.PLE,Detalhamento!$E35,Detalhamento!AR$15)&lt;=mediçao,OFFSET(Import.PLQ,$A35-1,AR$15-1,1,1),0),0),PLE!$AA$28*OFFSET(Import.PLQ,$A35-1,AR$15-1,1,1)),IF($E35&lt;&gt;1,IF(ISNUMBER(INDEX(Import.PLE,Detalhamento!$E35,Detalhamento!AR$15)),IF(INDEX(Import.PLE,Detalhamento!$E35,Detalhamento!AR$15)&lt;=mediçao,0,OFFSET(Import.PLQ,$A35-1,AR$15-1,1,1)),OFFSET(Import.PLQ,$A35-1,AR$15-1,1,1)),(1-PLE!$AA$28)*OFFSET(Import.PLQ,$A35-1,AR$15-1,1,1))))</f>
        <v>0</v>
      </c>
      <c r="AS35" s="183">
        <f ca="1">IF(AS$13="",0,CHOOSE(Detalhamento.OpçãoServiços,OFFSET(Import.PLQ,$A35-1,AS$15-1,1,1),IF($E35&lt;&gt;1,IF(ISNUMBER(INDEX(Import.PLE,Detalhamento!$E35,Detalhamento!AS$15)),IF(INDEX(Import.PLE,Detalhamento!$E35,Detalhamento!AS$15)&lt;=mediçao,OFFSET(Import.PLQ,$A35-1,AS$15-1,1,1),0),0),PLE!$AA$28*OFFSET(Import.PLQ,$A35-1,AS$15-1,1,1)),IF($E35&lt;&gt;1,IF(ISNUMBER(INDEX(Import.PLE,Detalhamento!$E35,Detalhamento!AS$15)),IF(INDEX(Import.PLE,Detalhamento!$E35,Detalhamento!AS$15)&lt;=mediçao,0,OFFSET(Import.PLQ,$A35-1,AS$15-1,1,1)),OFFSET(Import.PLQ,$A35-1,AS$15-1,1,1)),(1-PLE!$AA$28)*OFFSET(Import.PLQ,$A35-1,AS$15-1,1,1))))</f>
        <v>0</v>
      </c>
      <c r="AT35" s="183">
        <f ca="1">IF(AT$13="",0,CHOOSE(Detalhamento.OpçãoServiços,OFFSET(Import.PLQ,$A35-1,AT$15-1,1,1),IF($E35&lt;&gt;1,IF(ISNUMBER(INDEX(Import.PLE,Detalhamento!$E35,Detalhamento!AT$15)),IF(INDEX(Import.PLE,Detalhamento!$E35,Detalhamento!AT$15)&lt;=mediçao,OFFSET(Import.PLQ,$A35-1,AT$15-1,1,1),0),0),PLE!$AA$28*OFFSET(Import.PLQ,$A35-1,AT$15-1,1,1)),IF($E35&lt;&gt;1,IF(ISNUMBER(INDEX(Import.PLE,Detalhamento!$E35,Detalhamento!AT$15)),IF(INDEX(Import.PLE,Detalhamento!$E35,Detalhamento!AT$15)&lt;=mediçao,0,OFFSET(Import.PLQ,$A35-1,AT$15-1,1,1)),OFFSET(Import.PLQ,$A35-1,AT$15-1,1,1)),(1-PLE!$AA$28)*OFFSET(Import.PLQ,$A35-1,AT$15-1,1,1))))</f>
        <v>0</v>
      </c>
      <c r="AU35" s="183">
        <f ca="1">IF(AU$13="",0,CHOOSE(Detalhamento.OpçãoServiços,OFFSET(Import.PLQ,$A35-1,AU$15-1,1,1),IF($E35&lt;&gt;1,IF(ISNUMBER(INDEX(Import.PLE,Detalhamento!$E35,Detalhamento!AU$15)),IF(INDEX(Import.PLE,Detalhamento!$E35,Detalhamento!AU$15)&lt;=mediçao,OFFSET(Import.PLQ,$A35-1,AU$15-1,1,1),0),0),PLE!$AA$28*OFFSET(Import.PLQ,$A35-1,AU$15-1,1,1)),IF($E35&lt;&gt;1,IF(ISNUMBER(INDEX(Import.PLE,Detalhamento!$E35,Detalhamento!AU$15)),IF(INDEX(Import.PLE,Detalhamento!$E35,Detalhamento!AU$15)&lt;=mediçao,0,OFFSET(Import.PLQ,$A35-1,AU$15-1,1,1)),OFFSET(Import.PLQ,$A35-1,AU$15-1,1,1)),(1-PLE!$AA$28)*OFFSET(Import.PLQ,$A35-1,AU$15-1,1,1))))</f>
        <v>0</v>
      </c>
      <c r="AV35" s="183">
        <f ca="1">IF(AV$13="",0,CHOOSE(Detalhamento.OpçãoServiços,OFFSET(Import.PLQ,$A35-1,AV$15-1,1,1),IF($E35&lt;&gt;1,IF(ISNUMBER(INDEX(Import.PLE,Detalhamento!$E35,Detalhamento!AV$15)),IF(INDEX(Import.PLE,Detalhamento!$E35,Detalhamento!AV$15)&lt;=mediçao,OFFSET(Import.PLQ,$A35-1,AV$15-1,1,1),0),0),PLE!$AA$28*OFFSET(Import.PLQ,$A35-1,AV$15-1,1,1)),IF($E35&lt;&gt;1,IF(ISNUMBER(INDEX(Import.PLE,Detalhamento!$E35,Detalhamento!AV$15)),IF(INDEX(Import.PLE,Detalhamento!$E35,Detalhamento!AV$15)&lt;=mediçao,0,OFFSET(Import.PLQ,$A35-1,AV$15-1,1,1)),OFFSET(Import.PLQ,$A35-1,AV$15-1,1,1)),(1-PLE!$AA$28)*OFFSET(Import.PLQ,$A35-1,AV$15-1,1,1))))</f>
        <v>0</v>
      </c>
      <c r="AW35" s="183">
        <f ca="1">IF(AW$13="",0,CHOOSE(Detalhamento.OpçãoServiços,OFFSET(Import.PLQ,$A35-1,AW$15-1,1,1),IF($E35&lt;&gt;1,IF(ISNUMBER(INDEX(Import.PLE,Detalhamento!$E35,Detalhamento!AW$15)),IF(INDEX(Import.PLE,Detalhamento!$E35,Detalhamento!AW$15)&lt;=mediçao,OFFSET(Import.PLQ,$A35-1,AW$15-1,1,1),0),0),PLE!$AA$28*OFFSET(Import.PLQ,$A35-1,AW$15-1,1,1)),IF($E35&lt;&gt;1,IF(ISNUMBER(INDEX(Import.PLE,Detalhamento!$E35,Detalhamento!AW$15)),IF(INDEX(Import.PLE,Detalhamento!$E35,Detalhamento!AW$15)&lt;=mediçao,0,OFFSET(Import.PLQ,$A35-1,AW$15-1,1,1)),OFFSET(Import.PLQ,$A35-1,AW$15-1,1,1)),(1-PLE!$AA$28)*OFFSET(Import.PLQ,$A35-1,AW$15-1,1,1))))</f>
        <v>0</v>
      </c>
      <c r="AX35" s="183">
        <f ca="1">IF(AX$13="",0,CHOOSE(Detalhamento.OpçãoServiços,OFFSET(Import.PLQ,$A35-1,AX$15-1,1,1),IF($E35&lt;&gt;1,IF(ISNUMBER(INDEX(Import.PLE,Detalhamento!$E35,Detalhamento!AX$15)),IF(INDEX(Import.PLE,Detalhamento!$E35,Detalhamento!AX$15)&lt;=mediçao,OFFSET(Import.PLQ,$A35-1,AX$15-1,1,1),0),0),PLE!$AA$28*OFFSET(Import.PLQ,$A35-1,AX$15-1,1,1)),IF($E35&lt;&gt;1,IF(ISNUMBER(INDEX(Import.PLE,Detalhamento!$E35,Detalhamento!AX$15)),IF(INDEX(Import.PLE,Detalhamento!$E35,Detalhamento!AX$15)&lt;=mediçao,0,OFFSET(Import.PLQ,$A35-1,AX$15-1,1,1)),OFFSET(Import.PLQ,$A35-1,AX$15-1,1,1)),(1-PLE!$AA$28)*OFFSET(Import.PLQ,$A35-1,AX$15-1,1,1))))</f>
        <v>0</v>
      </c>
      <c r="AY35" s="183">
        <f ca="1">IF(AY$13="",0,CHOOSE(Detalhamento.OpçãoServiços,OFFSET(Import.PLQ,$A35-1,AY$15-1,1,1),IF($E35&lt;&gt;1,IF(ISNUMBER(INDEX(Import.PLE,Detalhamento!$E35,Detalhamento!AY$15)),IF(INDEX(Import.PLE,Detalhamento!$E35,Detalhamento!AY$15)&lt;=mediçao,OFFSET(Import.PLQ,$A35-1,AY$15-1,1,1),0),0),PLE!$AA$28*OFFSET(Import.PLQ,$A35-1,AY$15-1,1,1)),IF($E35&lt;&gt;1,IF(ISNUMBER(INDEX(Import.PLE,Detalhamento!$E35,Detalhamento!AY$15)),IF(INDEX(Import.PLE,Detalhamento!$E35,Detalhamento!AY$15)&lt;=mediçao,0,OFFSET(Import.PLQ,$A35-1,AY$15-1,1,1)),OFFSET(Import.PLQ,$A35-1,AY$15-1,1,1)),(1-PLE!$AA$28)*OFFSET(Import.PLQ,$A35-1,AY$15-1,1,1))))</f>
        <v>0</v>
      </c>
      <c r="AZ35" s="183">
        <f ca="1">IF(AZ$13="",0,CHOOSE(Detalhamento.OpçãoServiços,OFFSET(Import.PLQ,$A35-1,AZ$15-1,1,1),IF($E35&lt;&gt;1,IF(ISNUMBER(INDEX(Import.PLE,Detalhamento!$E35,Detalhamento!AZ$15)),IF(INDEX(Import.PLE,Detalhamento!$E35,Detalhamento!AZ$15)&lt;=mediçao,OFFSET(Import.PLQ,$A35-1,AZ$15-1,1,1),0),0),PLE!$AA$28*OFFSET(Import.PLQ,$A35-1,AZ$15-1,1,1)),IF($E35&lt;&gt;1,IF(ISNUMBER(INDEX(Import.PLE,Detalhamento!$E35,Detalhamento!AZ$15)),IF(INDEX(Import.PLE,Detalhamento!$E35,Detalhamento!AZ$15)&lt;=mediçao,0,OFFSET(Import.PLQ,$A35-1,AZ$15-1,1,1)),OFFSET(Import.PLQ,$A35-1,AZ$15-1,1,1)),(1-PLE!$AA$28)*OFFSET(Import.PLQ,$A35-1,AZ$15-1,1,1))))</f>
        <v>0</v>
      </c>
      <c r="BA35" s="183">
        <f ca="1">IF(BA$13="",0,CHOOSE(Detalhamento.OpçãoServiços,OFFSET(Import.PLQ,$A35-1,BA$15-1,1,1),IF($E35&lt;&gt;1,IF(ISNUMBER(INDEX(Import.PLE,Detalhamento!$E35,Detalhamento!BA$15)),IF(INDEX(Import.PLE,Detalhamento!$E35,Detalhamento!BA$15)&lt;=mediçao,OFFSET(Import.PLQ,$A35-1,BA$15-1,1,1),0),0),PLE!$AA$28*OFFSET(Import.PLQ,$A35-1,BA$15-1,1,1)),IF($E35&lt;&gt;1,IF(ISNUMBER(INDEX(Import.PLE,Detalhamento!$E35,Detalhamento!BA$15)),IF(INDEX(Import.PLE,Detalhamento!$E35,Detalhamento!BA$15)&lt;=mediçao,0,OFFSET(Import.PLQ,$A35-1,BA$15-1,1,1)),OFFSET(Import.PLQ,$A35-1,BA$15-1,1,1)),(1-PLE!$AA$28)*OFFSET(Import.PLQ,$A35-1,BA$15-1,1,1))))</f>
        <v>0</v>
      </c>
      <c r="BB35" s="183">
        <f ca="1">IF(BB$13="",0,CHOOSE(Detalhamento.OpçãoServiços,OFFSET(Import.PLQ,$A35-1,BB$15-1,1,1),IF($E35&lt;&gt;1,IF(ISNUMBER(INDEX(Import.PLE,Detalhamento!$E35,Detalhamento!BB$15)),IF(INDEX(Import.PLE,Detalhamento!$E35,Detalhamento!BB$15)&lt;=mediçao,OFFSET(Import.PLQ,$A35-1,BB$15-1,1,1),0),0),PLE!$AA$28*OFFSET(Import.PLQ,$A35-1,BB$15-1,1,1)),IF($E35&lt;&gt;1,IF(ISNUMBER(INDEX(Import.PLE,Detalhamento!$E35,Detalhamento!BB$15)),IF(INDEX(Import.PLE,Detalhamento!$E35,Detalhamento!BB$15)&lt;=mediçao,0,OFFSET(Import.PLQ,$A35-1,BB$15-1,1,1)),OFFSET(Import.PLQ,$A35-1,BB$15-1,1,1)),(1-PLE!$AA$28)*OFFSET(Import.PLQ,$A35-1,BB$15-1,1,1))))</f>
        <v>0</v>
      </c>
      <c r="BC35" s="183">
        <f ca="1">IF(BC$13="",0,CHOOSE(Detalhamento.OpçãoServiços,OFFSET(Import.PLQ,$A35-1,BC$15-1,1,1),IF($E35&lt;&gt;1,IF(ISNUMBER(INDEX(Import.PLE,Detalhamento!$E35,Detalhamento!BC$15)),IF(INDEX(Import.PLE,Detalhamento!$E35,Detalhamento!BC$15)&lt;=mediçao,OFFSET(Import.PLQ,$A35-1,BC$15-1,1,1),0),0),PLE!$AA$28*OFFSET(Import.PLQ,$A35-1,BC$15-1,1,1)),IF($E35&lt;&gt;1,IF(ISNUMBER(INDEX(Import.PLE,Detalhamento!$E35,Detalhamento!BC$15)),IF(INDEX(Import.PLE,Detalhamento!$E35,Detalhamento!BC$15)&lt;=mediçao,0,OFFSET(Import.PLQ,$A35-1,BC$15-1,1,1)),OFFSET(Import.PLQ,$A35-1,BC$15-1,1,1)),(1-PLE!$AA$28)*OFFSET(Import.PLQ,$A35-1,BC$15-1,1,1))))</f>
        <v>0</v>
      </c>
      <c r="BD35" s="183">
        <f ca="1">IF(BD$13="",0,CHOOSE(Detalhamento.OpçãoServiços,OFFSET(Import.PLQ,$A35-1,BD$15-1,1,1),IF($E35&lt;&gt;1,IF(ISNUMBER(INDEX(Import.PLE,Detalhamento!$E35,Detalhamento!BD$15)),IF(INDEX(Import.PLE,Detalhamento!$E35,Detalhamento!BD$15)&lt;=mediçao,OFFSET(Import.PLQ,$A35-1,BD$15-1,1,1),0),0),PLE!$AA$28*OFFSET(Import.PLQ,$A35-1,BD$15-1,1,1)),IF($E35&lt;&gt;1,IF(ISNUMBER(INDEX(Import.PLE,Detalhamento!$E35,Detalhamento!BD$15)),IF(INDEX(Import.PLE,Detalhamento!$E35,Detalhamento!BD$15)&lt;=mediçao,0,OFFSET(Import.PLQ,$A35-1,BD$15-1,1,1)),OFFSET(Import.PLQ,$A35-1,BD$15-1,1,1)),(1-PLE!$AA$28)*OFFSET(Import.PLQ,$A35-1,BD$15-1,1,1))))</f>
        <v>0</v>
      </c>
      <c r="BE35" s="183">
        <f ca="1">IF(BE$13="",0,CHOOSE(Detalhamento.OpçãoServiços,OFFSET(Import.PLQ,$A35-1,BE$15-1,1,1),IF($E35&lt;&gt;1,IF(ISNUMBER(INDEX(Import.PLE,Detalhamento!$E35,Detalhamento!BE$15)),IF(INDEX(Import.PLE,Detalhamento!$E35,Detalhamento!BE$15)&lt;=mediçao,OFFSET(Import.PLQ,$A35-1,BE$15-1,1,1),0),0),PLE!$AA$28*OFFSET(Import.PLQ,$A35-1,BE$15-1,1,1)),IF($E35&lt;&gt;1,IF(ISNUMBER(INDEX(Import.PLE,Detalhamento!$E35,Detalhamento!BE$15)),IF(INDEX(Import.PLE,Detalhamento!$E35,Detalhamento!BE$15)&lt;=mediçao,0,OFFSET(Import.PLQ,$A35-1,BE$15-1,1,1)),OFFSET(Import.PLQ,$A35-1,BE$15-1,1,1)),(1-PLE!$AA$28)*OFFSET(Import.PLQ,$A35-1,BE$15-1,1,1))))</f>
        <v>0</v>
      </c>
      <c r="BF35" s="183">
        <f ca="1">IF(BF$13="",0,CHOOSE(Detalhamento.OpçãoServiços,OFFSET(Import.PLQ,$A35-1,BF$15-1,1,1),IF($E35&lt;&gt;1,IF(ISNUMBER(INDEX(Import.PLE,Detalhamento!$E35,Detalhamento!BF$15)),IF(INDEX(Import.PLE,Detalhamento!$E35,Detalhamento!BF$15)&lt;=mediçao,OFFSET(Import.PLQ,$A35-1,BF$15-1,1,1),0),0),PLE!$AA$28*OFFSET(Import.PLQ,$A35-1,BF$15-1,1,1)),IF($E35&lt;&gt;1,IF(ISNUMBER(INDEX(Import.PLE,Detalhamento!$E35,Detalhamento!BF$15)),IF(INDEX(Import.PLE,Detalhamento!$E35,Detalhamento!BF$15)&lt;=mediçao,0,OFFSET(Import.PLQ,$A35-1,BF$15-1,1,1)),OFFSET(Import.PLQ,$A35-1,BF$15-1,1,1)),(1-PLE!$AA$28)*OFFSET(Import.PLQ,$A35-1,BF$15-1,1,1))))</f>
        <v>0</v>
      </c>
      <c r="BG35" s="183">
        <f ca="1">IF(BG$13="",0,CHOOSE(Detalhamento.OpçãoServiços,OFFSET(Import.PLQ,$A35-1,BG$15-1,1,1),IF($E35&lt;&gt;1,IF(ISNUMBER(INDEX(Import.PLE,Detalhamento!$E35,Detalhamento!BG$15)),IF(INDEX(Import.PLE,Detalhamento!$E35,Detalhamento!BG$15)&lt;=mediçao,OFFSET(Import.PLQ,$A35-1,BG$15-1,1,1),0),0),PLE!$AA$28*OFFSET(Import.PLQ,$A35-1,BG$15-1,1,1)),IF($E35&lt;&gt;1,IF(ISNUMBER(INDEX(Import.PLE,Detalhamento!$E35,Detalhamento!BG$15)),IF(INDEX(Import.PLE,Detalhamento!$E35,Detalhamento!BG$15)&lt;=mediçao,0,OFFSET(Import.PLQ,$A35-1,BG$15-1,1,1)),OFFSET(Import.PLQ,$A35-1,BG$15-1,1,1)),(1-PLE!$AA$28)*OFFSET(Import.PLQ,$A35-1,BG$15-1,1,1))))</f>
        <v>0</v>
      </c>
      <c r="BH35" s="183">
        <f ca="1">IF(BH$13="",0,CHOOSE(Detalhamento.OpçãoServiços,OFFSET(Import.PLQ,$A35-1,BH$15-1,1,1),IF($E35&lt;&gt;1,IF(ISNUMBER(INDEX(Import.PLE,Detalhamento!$E35,Detalhamento!BH$15)),IF(INDEX(Import.PLE,Detalhamento!$E35,Detalhamento!BH$15)&lt;=mediçao,OFFSET(Import.PLQ,$A35-1,BH$15-1,1,1),0),0),PLE!$AA$28*OFFSET(Import.PLQ,$A35-1,BH$15-1,1,1)),IF($E35&lt;&gt;1,IF(ISNUMBER(INDEX(Import.PLE,Detalhamento!$E35,Detalhamento!BH$15)),IF(INDEX(Import.PLE,Detalhamento!$E35,Detalhamento!BH$15)&lt;=mediçao,0,OFFSET(Import.PLQ,$A35-1,BH$15-1,1,1)),OFFSET(Import.PLQ,$A35-1,BH$15-1,1,1)),(1-PLE!$AA$28)*OFFSET(Import.PLQ,$A35-1,BH$15-1,1,1))))</f>
        <v>0</v>
      </c>
      <c r="BI35" s="183">
        <f ca="1">IF(BI$13="",0,CHOOSE(Detalhamento.OpçãoServiços,OFFSET(Import.PLQ,$A35-1,BI$15-1,1,1),IF($E35&lt;&gt;1,IF(ISNUMBER(INDEX(Import.PLE,Detalhamento!$E35,Detalhamento!BI$15)),IF(INDEX(Import.PLE,Detalhamento!$E35,Detalhamento!BI$15)&lt;=mediçao,OFFSET(Import.PLQ,$A35-1,BI$15-1,1,1),0),0),PLE!$AA$28*OFFSET(Import.PLQ,$A35-1,BI$15-1,1,1)),IF($E35&lt;&gt;1,IF(ISNUMBER(INDEX(Import.PLE,Detalhamento!$E35,Detalhamento!BI$15)),IF(INDEX(Import.PLE,Detalhamento!$E35,Detalhamento!BI$15)&lt;=mediçao,0,OFFSET(Import.PLQ,$A35-1,BI$15-1,1,1)),OFFSET(Import.PLQ,$A35-1,BI$15-1,1,1)),(1-PLE!$AA$28)*OFFSET(Import.PLQ,$A35-1,BI$15-1,1,1))))</f>
        <v>0</v>
      </c>
    </row>
    <row r="36" spans="1:61" hidden="1" x14ac:dyDescent="0.2">
      <c r="A36" s="196">
        <v>20</v>
      </c>
      <c r="B36" s="28" t="str">
        <f t="shared" ca="1" si="8"/>
        <v>Nível</v>
      </c>
      <c r="E36" s="193">
        <f t="shared" ca="1" si="9"/>
        <v>0</v>
      </c>
      <c r="F36" s="195">
        <f t="shared" ca="1" si="10"/>
        <v>0</v>
      </c>
      <c r="G36" s="194" t="str">
        <f t="shared" ca="1" si="11"/>
        <v>7.0</v>
      </c>
      <c r="H36" s="222" t="str">
        <f t="shared" ca="1" si="11"/>
        <v>TRANSPORTE DE MATERIAIS DE PAVIMENTAÇÃO</v>
      </c>
      <c r="I36" s="48" t="str">
        <f t="shared" ca="1" si="12"/>
        <v/>
      </c>
      <c r="J36" s="183" t="str">
        <f t="shared" ca="1" si="13"/>
        <v/>
      </c>
      <c r="K36" s="83"/>
      <c r="L36" s="183">
        <f ca="1">IF(L$13="",0,CHOOSE(Detalhamento.OpçãoServiços,OFFSET(Import.PLQ,$A36-1,L$15-1,1,1),IF($E36&lt;&gt;1,IF(ISNUMBER(INDEX(Import.PLE,Detalhamento!$E36,Detalhamento!L$15)),IF(INDEX(Import.PLE,Detalhamento!$E36,Detalhamento!L$15)&lt;=mediçao,OFFSET(Import.PLQ,$A36-1,L$15-1,1,1),0),0),PLE!$AA$28*OFFSET(Import.PLQ,$A36-1,L$15-1,1,1)),IF($E36&lt;&gt;1,IF(ISNUMBER(INDEX(Import.PLE,Detalhamento!$E36,Detalhamento!L$15)),IF(INDEX(Import.PLE,Detalhamento!$E36,Detalhamento!L$15)&lt;=mediçao,0,OFFSET(Import.PLQ,$A36-1,L$15-1,1,1)),OFFSET(Import.PLQ,$A36-1,L$15-1,1,1)),(1-PLE!$AA$28)*OFFSET(Import.PLQ,$A36-1,L$15-1,1,1))))</f>
        <v>0</v>
      </c>
      <c r="M36" s="183">
        <f ca="1">IF(M$13="",0,CHOOSE(Detalhamento.OpçãoServiços,OFFSET(Import.PLQ,$A36-1,M$15-1,1,1),IF($E36&lt;&gt;1,IF(ISNUMBER(INDEX(Import.PLE,Detalhamento!$E36,Detalhamento!M$15)),IF(INDEX(Import.PLE,Detalhamento!$E36,Detalhamento!M$15)&lt;=mediçao,OFFSET(Import.PLQ,$A36-1,M$15-1,1,1),0),0),PLE!$AA$28*OFFSET(Import.PLQ,$A36-1,M$15-1,1,1)),IF($E36&lt;&gt;1,IF(ISNUMBER(INDEX(Import.PLE,Detalhamento!$E36,Detalhamento!M$15)),IF(INDEX(Import.PLE,Detalhamento!$E36,Detalhamento!M$15)&lt;=mediçao,0,OFFSET(Import.PLQ,$A36-1,M$15-1,1,1)),OFFSET(Import.PLQ,$A36-1,M$15-1,1,1)),(1-PLE!$AA$28)*OFFSET(Import.PLQ,$A36-1,M$15-1,1,1))))</f>
        <v>0</v>
      </c>
      <c r="N36" s="183">
        <f ca="1">IF(N$13="",0,CHOOSE(Detalhamento.OpçãoServiços,OFFSET(Import.PLQ,$A36-1,N$15-1,1,1),IF($E36&lt;&gt;1,IF(ISNUMBER(INDEX(Import.PLE,Detalhamento!$E36,Detalhamento!N$15)),IF(INDEX(Import.PLE,Detalhamento!$E36,Detalhamento!N$15)&lt;=mediçao,OFFSET(Import.PLQ,$A36-1,N$15-1,1,1),0),0),PLE!$AA$28*OFFSET(Import.PLQ,$A36-1,N$15-1,1,1)),IF($E36&lt;&gt;1,IF(ISNUMBER(INDEX(Import.PLE,Detalhamento!$E36,Detalhamento!N$15)),IF(INDEX(Import.PLE,Detalhamento!$E36,Detalhamento!N$15)&lt;=mediçao,0,OFFSET(Import.PLQ,$A36-1,N$15-1,1,1)),OFFSET(Import.PLQ,$A36-1,N$15-1,1,1)),(1-PLE!$AA$28)*OFFSET(Import.PLQ,$A36-1,N$15-1,1,1))))</f>
        <v>0</v>
      </c>
      <c r="O36" s="183">
        <f ca="1">IF(O$13="",0,CHOOSE(Detalhamento.OpçãoServiços,OFFSET(Import.PLQ,$A36-1,O$15-1,1,1),IF($E36&lt;&gt;1,IF(ISNUMBER(INDEX(Import.PLE,Detalhamento!$E36,Detalhamento!O$15)),IF(INDEX(Import.PLE,Detalhamento!$E36,Detalhamento!O$15)&lt;=mediçao,OFFSET(Import.PLQ,$A36-1,O$15-1,1,1),0),0),PLE!$AA$28*OFFSET(Import.PLQ,$A36-1,O$15-1,1,1)),IF($E36&lt;&gt;1,IF(ISNUMBER(INDEX(Import.PLE,Detalhamento!$E36,Detalhamento!O$15)),IF(INDEX(Import.PLE,Detalhamento!$E36,Detalhamento!O$15)&lt;=mediçao,0,OFFSET(Import.PLQ,$A36-1,O$15-1,1,1)),OFFSET(Import.PLQ,$A36-1,O$15-1,1,1)),(1-PLE!$AA$28)*OFFSET(Import.PLQ,$A36-1,O$15-1,1,1))))</f>
        <v>0</v>
      </c>
      <c r="P36" s="183">
        <f ca="1">IF(P$13="",0,CHOOSE(Detalhamento.OpçãoServiços,OFFSET(Import.PLQ,$A36-1,P$15-1,1,1),IF($E36&lt;&gt;1,IF(ISNUMBER(INDEX(Import.PLE,Detalhamento!$E36,Detalhamento!P$15)),IF(INDEX(Import.PLE,Detalhamento!$E36,Detalhamento!P$15)&lt;=mediçao,OFFSET(Import.PLQ,$A36-1,P$15-1,1,1),0),0),PLE!$AA$28*OFFSET(Import.PLQ,$A36-1,P$15-1,1,1)),IF($E36&lt;&gt;1,IF(ISNUMBER(INDEX(Import.PLE,Detalhamento!$E36,Detalhamento!P$15)),IF(INDEX(Import.PLE,Detalhamento!$E36,Detalhamento!P$15)&lt;=mediçao,0,OFFSET(Import.PLQ,$A36-1,P$15-1,1,1)),OFFSET(Import.PLQ,$A36-1,P$15-1,1,1)),(1-PLE!$AA$28)*OFFSET(Import.PLQ,$A36-1,P$15-1,1,1))))</f>
        <v>0</v>
      </c>
      <c r="Q36" s="183">
        <f ca="1">IF(Q$13="",0,CHOOSE(Detalhamento.OpçãoServiços,OFFSET(Import.PLQ,$A36-1,Q$15-1,1,1),IF($E36&lt;&gt;1,IF(ISNUMBER(INDEX(Import.PLE,Detalhamento!$E36,Detalhamento!Q$15)),IF(INDEX(Import.PLE,Detalhamento!$E36,Detalhamento!Q$15)&lt;=mediçao,OFFSET(Import.PLQ,$A36-1,Q$15-1,1,1),0),0),PLE!$AA$28*OFFSET(Import.PLQ,$A36-1,Q$15-1,1,1)),IF($E36&lt;&gt;1,IF(ISNUMBER(INDEX(Import.PLE,Detalhamento!$E36,Detalhamento!Q$15)),IF(INDEX(Import.PLE,Detalhamento!$E36,Detalhamento!Q$15)&lt;=mediçao,0,OFFSET(Import.PLQ,$A36-1,Q$15-1,1,1)),OFFSET(Import.PLQ,$A36-1,Q$15-1,1,1)),(1-PLE!$AA$28)*OFFSET(Import.PLQ,$A36-1,Q$15-1,1,1))))</f>
        <v>0</v>
      </c>
      <c r="R36" s="183">
        <f ca="1">IF(R$13="",0,CHOOSE(Detalhamento.OpçãoServiços,OFFSET(Import.PLQ,$A36-1,R$15-1,1,1),IF($E36&lt;&gt;1,IF(ISNUMBER(INDEX(Import.PLE,Detalhamento!$E36,Detalhamento!R$15)),IF(INDEX(Import.PLE,Detalhamento!$E36,Detalhamento!R$15)&lt;=mediçao,OFFSET(Import.PLQ,$A36-1,R$15-1,1,1),0),0),PLE!$AA$28*OFFSET(Import.PLQ,$A36-1,R$15-1,1,1)),IF($E36&lt;&gt;1,IF(ISNUMBER(INDEX(Import.PLE,Detalhamento!$E36,Detalhamento!R$15)),IF(INDEX(Import.PLE,Detalhamento!$E36,Detalhamento!R$15)&lt;=mediçao,0,OFFSET(Import.PLQ,$A36-1,R$15-1,1,1)),OFFSET(Import.PLQ,$A36-1,R$15-1,1,1)),(1-PLE!$AA$28)*OFFSET(Import.PLQ,$A36-1,R$15-1,1,1))))</f>
        <v>0</v>
      </c>
      <c r="S36" s="183">
        <f ca="1">IF(S$13="",0,CHOOSE(Detalhamento.OpçãoServiços,OFFSET(Import.PLQ,$A36-1,S$15-1,1,1),IF($E36&lt;&gt;1,IF(ISNUMBER(INDEX(Import.PLE,Detalhamento!$E36,Detalhamento!S$15)),IF(INDEX(Import.PLE,Detalhamento!$E36,Detalhamento!S$15)&lt;=mediçao,OFFSET(Import.PLQ,$A36-1,S$15-1,1,1),0),0),PLE!$AA$28*OFFSET(Import.PLQ,$A36-1,S$15-1,1,1)),IF($E36&lt;&gt;1,IF(ISNUMBER(INDEX(Import.PLE,Detalhamento!$E36,Detalhamento!S$15)),IF(INDEX(Import.PLE,Detalhamento!$E36,Detalhamento!S$15)&lt;=mediçao,0,OFFSET(Import.PLQ,$A36-1,S$15-1,1,1)),OFFSET(Import.PLQ,$A36-1,S$15-1,1,1)),(1-PLE!$AA$28)*OFFSET(Import.PLQ,$A36-1,S$15-1,1,1))))</f>
        <v>0</v>
      </c>
      <c r="T36" s="183">
        <f ca="1">IF(T$13="",0,CHOOSE(Detalhamento.OpçãoServiços,OFFSET(Import.PLQ,$A36-1,T$15-1,1,1),IF($E36&lt;&gt;1,IF(ISNUMBER(INDEX(Import.PLE,Detalhamento!$E36,Detalhamento!T$15)),IF(INDEX(Import.PLE,Detalhamento!$E36,Detalhamento!T$15)&lt;=mediçao,OFFSET(Import.PLQ,$A36-1,T$15-1,1,1),0),0),PLE!$AA$28*OFFSET(Import.PLQ,$A36-1,T$15-1,1,1)),IF($E36&lt;&gt;1,IF(ISNUMBER(INDEX(Import.PLE,Detalhamento!$E36,Detalhamento!T$15)),IF(INDEX(Import.PLE,Detalhamento!$E36,Detalhamento!T$15)&lt;=mediçao,0,OFFSET(Import.PLQ,$A36-1,T$15-1,1,1)),OFFSET(Import.PLQ,$A36-1,T$15-1,1,1)),(1-PLE!$AA$28)*OFFSET(Import.PLQ,$A36-1,T$15-1,1,1))))</f>
        <v>0</v>
      </c>
      <c r="U36" s="183">
        <f ca="1">IF(U$13="",0,CHOOSE(Detalhamento.OpçãoServiços,OFFSET(Import.PLQ,$A36-1,U$15-1,1,1),IF($E36&lt;&gt;1,IF(ISNUMBER(INDEX(Import.PLE,Detalhamento!$E36,Detalhamento!U$15)),IF(INDEX(Import.PLE,Detalhamento!$E36,Detalhamento!U$15)&lt;=mediçao,OFFSET(Import.PLQ,$A36-1,U$15-1,1,1),0),0),PLE!$AA$28*OFFSET(Import.PLQ,$A36-1,U$15-1,1,1)),IF($E36&lt;&gt;1,IF(ISNUMBER(INDEX(Import.PLE,Detalhamento!$E36,Detalhamento!U$15)),IF(INDEX(Import.PLE,Detalhamento!$E36,Detalhamento!U$15)&lt;=mediçao,0,OFFSET(Import.PLQ,$A36-1,U$15-1,1,1)),OFFSET(Import.PLQ,$A36-1,U$15-1,1,1)),(1-PLE!$AA$28)*OFFSET(Import.PLQ,$A36-1,U$15-1,1,1))))</f>
        <v>0</v>
      </c>
      <c r="V36" s="183">
        <f ca="1">IF(V$13="",0,CHOOSE(Detalhamento.OpçãoServiços,OFFSET(Import.PLQ,$A36-1,V$15-1,1,1),IF($E36&lt;&gt;1,IF(ISNUMBER(INDEX(Import.PLE,Detalhamento!$E36,Detalhamento!V$15)),IF(INDEX(Import.PLE,Detalhamento!$E36,Detalhamento!V$15)&lt;=mediçao,OFFSET(Import.PLQ,$A36-1,V$15-1,1,1),0),0),PLE!$AA$28*OFFSET(Import.PLQ,$A36-1,V$15-1,1,1)),IF($E36&lt;&gt;1,IF(ISNUMBER(INDEX(Import.PLE,Detalhamento!$E36,Detalhamento!V$15)),IF(INDEX(Import.PLE,Detalhamento!$E36,Detalhamento!V$15)&lt;=mediçao,0,OFFSET(Import.PLQ,$A36-1,V$15-1,1,1)),OFFSET(Import.PLQ,$A36-1,V$15-1,1,1)),(1-PLE!$AA$28)*OFFSET(Import.PLQ,$A36-1,V$15-1,1,1))))</f>
        <v>0</v>
      </c>
      <c r="W36" s="183">
        <f ca="1">IF(W$13="",0,CHOOSE(Detalhamento.OpçãoServiços,OFFSET(Import.PLQ,$A36-1,W$15-1,1,1),IF($E36&lt;&gt;1,IF(ISNUMBER(INDEX(Import.PLE,Detalhamento!$E36,Detalhamento!W$15)),IF(INDEX(Import.PLE,Detalhamento!$E36,Detalhamento!W$15)&lt;=mediçao,OFFSET(Import.PLQ,$A36-1,W$15-1,1,1),0),0),PLE!$AA$28*OFFSET(Import.PLQ,$A36-1,W$15-1,1,1)),IF($E36&lt;&gt;1,IF(ISNUMBER(INDEX(Import.PLE,Detalhamento!$E36,Detalhamento!W$15)),IF(INDEX(Import.PLE,Detalhamento!$E36,Detalhamento!W$15)&lt;=mediçao,0,OFFSET(Import.PLQ,$A36-1,W$15-1,1,1)),OFFSET(Import.PLQ,$A36-1,W$15-1,1,1)),(1-PLE!$AA$28)*OFFSET(Import.PLQ,$A36-1,W$15-1,1,1))))</f>
        <v>0</v>
      </c>
      <c r="X36" s="183">
        <f ca="1">IF(X$13="",0,CHOOSE(Detalhamento.OpçãoServiços,OFFSET(Import.PLQ,$A36-1,X$15-1,1,1),IF($E36&lt;&gt;1,IF(ISNUMBER(INDEX(Import.PLE,Detalhamento!$E36,Detalhamento!X$15)),IF(INDEX(Import.PLE,Detalhamento!$E36,Detalhamento!X$15)&lt;=mediçao,OFFSET(Import.PLQ,$A36-1,X$15-1,1,1),0),0),PLE!$AA$28*OFFSET(Import.PLQ,$A36-1,X$15-1,1,1)),IF($E36&lt;&gt;1,IF(ISNUMBER(INDEX(Import.PLE,Detalhamento!$E36,Detalhamento!X$15)),IF(INDEX(Import.PLE,Detalhamento!$E36,Detalhamento!X$15)&lt;=mediçao,0,OFFSET(Import.PLQ,$A36-1,X$15-1,1,1)),OFFSET(Import.PLQ,$A36-1,X$15-1,1,1)),(1-PLE!$AA$28)*OFFSET(Import.PLQ,$A36-1,X$15-1,1,1))))</f>
        <v>0</v>
      </c>
      <c r="Y36" s="183">
        <f ca="1">IF(Y$13="",0,CHOOSE(Detalhamento.OpçãoServiços,OFFSET(Import.PLQ,$A36-1,Y$15-1,1,1),IF($E36&lt;&gt;1,IF(ISNUMBER(INDEX(Import.PLE,Detalhamento!$E36,Detalhamento!Y$15)),IF(INDEX(Import.PLE,Detalhamento!$E36,Detalhamento!Y$15)&lt;=mediçao,OFFSET(Import.PLQ,$A36-1,Y$15-1,1,1),0),0),PLE!$AA$28*OFFSET(Import.PLQ,$A36-1,Y$15-1,1,1)),IF($E36&lt;&gt;1,IF(ISNUMBER(INDEX(Import.PLE,Detalhamento!$E36,Detalhamento!Y$15)),IF(INDEX(Import.PLE,Detalhamento!$E36,Detalhamento!Y$15)&lt;=mediçao,0,OFFSET(Import.PLQ,$A36-1,Y$15-1,1,1)),OFFSET(Import.PLQ,$A36-1,Y$15-1,1,1)),(1-PLE!$AA$28)*OFFSET(Import.PLQ,$A36-1,Y$15-1,1,1))))</f>
        <v>0</v>
      </c>
      <c r="Z36" s="183">
        <f ca="1">IF(Z$13="",0,CHOOSE(Detalhamento.OpçãoServiços,OFFSET(Import.PLQ,$A36-1,Z$15-1,1,1),IF($E36&lt;&gt;1,IF(ISNUMBER(INDEX(Import.PLE,Detalhamento!$E36,Detalhamento!Z$15)),IF(INDEX(Import.PLE,Detalhamento!$E36,Detalhamento!Z$15)&lt;=mediçao,OFFSET(Import.PLQ,$A36-1,Z$15-1,1,1),0),0),PLE!$AA$28*OFFSET(Import.PLQ,$A36-1,Z$15-1,1,1)),IF($E36&lt;&gt;1,IF(ISNUMBER(INDEX(Import.PLE,Detalhamento!$E36,Detalhamento!Z$15)),IF(INDEX(Import.PLE,Detalhamento!$E36,Detalhamento!Z$15)&lt;=mediçao,0,OFFSET(Import.PLQ,$A36-1,Z$15-1,1,1)),OFFSET(Import.PLQ,$A36-1,Z$15-1,1,1)),(1-PLE!$AA$28)*OFFSET(Import.PLQ,$A36-1,Z$15-1,1,1))))</f>
        <v>0</v>
      </c>
      <c r="AA36" s="183">
        <f ca="1">IF(AA$13="",0,CHOOSE(Detalhamento.OpçãoServiços,OFFSET(Import.PLQ,$A36-1,AA$15-1,1,1),IF($E36&lt;&gt;1,IF(ISNUMBER(INDEX(Import.PLE,Detalhamento!$E36,Detalhamento!AA$15)),IF(INDEX(Import.PLE,Detalhamento!$E36,Detalhamento!AA$15)&lt;=mediçao,OFFSET(Import.PLQ,$A36-1,AA$15-1,1,1),0),0),PLE!$AA$28*OFFSET(Import.PLQ,$A36-1,AA$15-1,1,1)),IF($E36&lt;&gt;1,IF(ISNUMBER(INDEX(Import.PLE,Detalhamento!$E36,Detalhamento!AA$15)),IF(INDEX(Import.PLE,Detalhamento!$E36,Detalhamento!AA$15)&lt;=mediçao,0,OFFSET(Import.PLQ,$A36-1,AA$15-1,1,1)),OFFSET(Import.PLQ,$A36-1,AA$15-1,1,1)),(1-PLE!$AA$28)*OFFSET(Import.PLQ,$A36-1,AA$15-1,1,1))))</f>
        <v>0</v>
      </c>
      <c r="AB36" s="183">
        <f ca="1">IF(AB$13="",0,CHOOSE(Detalhamento.OpçãoServiços,OFFSET(Import.PLQ,$A36-1,AB$15-1,1,1),IF($E36&lt;&gt;1,IF(ISNUMBER(INDEX(Import.PLE,Detalhamento!$E36,Detalhamento!AB$15)),IF(INDEX(Import.PLE,Detalhamento!$E36,Detalhamento!AB$15)&lt;=mediçao,OFFSET(Import.PLQ,$A36-1,AB$15-1,1,1),0),0),PLE!$AA$28*OFFSET(Import.PLQ,$A36-1,AB$15-1,1,1)),IF($E36&lt;&gt;1,IF(ISNUMBER(INDEX(Import.PLE,Detalhamento!$E36,Detalhamento!AB$15)),IF(INDEX(Import.PLE,Detalhamento!$E36,Detalhamento!AB$15)&lt;=mediçao,0,OFFSET(Import.PLQ,$A36-1,AB$15-1,1,1)),OFFSET(Import.PLQ,$A36-1,AB$15-1,1,1)),(1-PLE!$AA$28)*OFFSET(Import.PLQ,$A36-1,AB$15-1,1,1))))</f>
        <v>0</v>
      </c>
      <c r="AC36" s="183">
        <f ca="1">IF(AC$13="",0,CHOOSE(Detalhamento.OpçãoServiços,OFFSET(Import.PLQ,$A36-1,AC$15-1,1,1),IF($E36&lt;&gt;1,IF(ISNUMBER(INDEX(Import.PLE,Detalhamento!$E36,Detalhamento!AC$15)),IF(INDEX(Import.PLE,Detalhamento!$E36,Detalhamento!AC$15)&lt;=mediçao,OFFSET(Import.PLQ,$A36-1,AC$15-1,1,1),0),0),PLE!$AA$28*OFFSET(Import.PLQ,$A36-1,AC$15-1,1,1)),IF($E36&lt;&gt;1,IF(ISNUMBER(INDEX(Import.PLE,Detalhamento!$E36,Detalhamento!AC$15)),IF(INDEX(Import.PLE,Detalhamento!$E36,Detalhamento!AC$15)&lt;=mediçao,0,OFFSET(Import.PLQ,$A36-1,AC$15-1,1,1)),OFFSET(Import.PLQ,$A36-1,AC$15-1,1,1)),(1-PLE!$AA$28)*OFFSET(Import.PLQ,$A36-1,AC$15-1,1,1))))</f>
        <v>0</v>
      </c>
      <c r="AD36" s="183">
        <f ca="1">IF(AD$13="",0,CHOOSE(Detalhamento.OpçãoServiços,OFFSET(Import.PLQ,$A36-1,AD$15-1,1,1),IF($E36&lt;&gt;1,IF(ISNUMBER(INDEX(Import.PLE,Detalhamento!$E36,Detalhamento!AD$15)),IF(INDEX(Import.PLE,Detalhamento!$E36,Detalhamento!AD$15)&lt;=mediçao,OFFSET(Import.PLQ,$A36-1,AD$15-1,1,1),0),0),PLE!$AA$28*OFFSET(Import.PLQ,$A36-1,AD$15-1,1,1)),IF($E36&lt;&gt;1,IF(ISNUMBER(INDEX(Import.PLE,Detalhamento!$E36,Detalhamento!AD$15)),IF(INDEX(Import.PLE,Detalhamento!$E36,Detalhamento!AD$15)&lt;=mediçao,0,OFFSET(Import.PLQ,$A36-1,AD$15-1,1,1)),OFFSET(Import.PLQ,$A36-1,AD$15-1,1,1)),(1-PLE!$AA$28)*OFFSET(Import.PLQ,$A36-1,AD$15-1,1,1))))</f>
        <v>0</v>
      </c>
      <c r="AE36" s="183">
        <f ca="1">IF(AE$13="",0,CHOOSE(Detalhamento.OpçãoServiços,OFFSET(Import.PLQ,$A36-1,AE$15-1,1,1),IF($E36&lt;&gt;1,IF(ISNUMBER(INDEX(Import.PLE,Detalhamento!$E36,Detalhamento!AE$15)),IF(INDEX(Import.PLE,Detalhamento!$E36,Detalhamento!AE$15)&lt;=mediçao,OFFSET(Import.PLQ,$A36-1,AE$15-1,1,1),0),0),PLE!$AA$28*OFFSET(Import.PLQ,$A36-1,AE$15-1,1,1)),IF($E36&lt;&gt;1,IF(ISNUMBER(INDEX(Import.PLE,Detalhamento!$E36,Detalhamento!AE$15)),IF(INDEX(Import.PLE,Detalhamento!$E36,Detalhamento!AE$15)&lt;=mediçao,0,OFFSET(Import.PLQ,$A36-1,AE$15-1,1,1)),OFFSET(Import.PLQ,$A36-1,AE$15-1,1,1)),(1-PLE!$AA$28)*OFFSET(Import.PLQ,$A36-1,AE$15-1,1,1))))</f>
        <v>0</v>
      </c>
      <c r="AF36" s="183">
        <f ca="1">IF(AF$13="",0,CHOOSE(Detalhamento.OpçãoServiços,OFFSET(Import.PLQ,$A36-1,AF$15-1,1,1),IF($E36&lt;&gt;1,IF(ISNUMBER(INDEX(Import.PLE,Detalhamento!$E36,Detalhamento!AF$15)),IF(INDEX(Import.PLE,Detalhamento!$E36,Detalhamento!AF$15)&lt;=mediçao,OFFSET(Import.PLQ,$A36-1,AF$15-1,1,1),0),0),PLE!$AA$28*OFFSET(Import.PLQ,$A36-1,AF$15-1,1,1)),IF($E36&lt;&gt;1,IF(ISNUMBER(INDEX(Import.PLE,Detalhamento!$E36,Detalhamento!AF$15)),IF(INDEX(Import.PLE,Detalhamento!$E36,Detalhamento!AF$15)&lt;=mediçao,0,OFFSET(Import.PLQ,$A36-1,AF$15-1,1,1)),OFFSET(Import.PLQ,$A36-1,AF$15-1,1,1)),(1-PLE!$AA$28)*OFFSET(Import.PLQ,$A36-1,AF$15-1,1,1))))</f>
        <v>0</v>
      </c>
      <c r="AG36" s="183">
        <f ca="1">IF(AG$13="",0,CHOOSE(Detalhamento.OpçãoServiços,OFFSET(Import.PLQ,$A36-1,AG$15-1,1,1),IF($E36&lt;&gt;1,IF(ISNUMBER(INDEX(Import.PLE,Detalhamento!$E36,Detalhamento!AG$15)),IF(INDEX(Import.PLE,Detalhamento!$E36,Detalhamento!AG$15)&lt;=mediçao,OFFSET(Import.PLQ,$A36-1,AG$15-1,1,1),0),0),PLE!$AA$28*OFFSET(Import.PLQ,$A36-1,AG$15-1,1,1)),IF($E36&lt;&gt;1,IF(ISNUMBER(INDEX(Import.PLE,Detalhamento!$E36,Detalhamento!AG$15)),IF(INDEX(Import.PLE,Detalhamento!$E36,Detalhamento!AG$15)&lt;=mediçao,0,OFFSET(Import.PLQ,$A36-1,AG$15-1,1,1)),OFFSET(Import.PLQ,$A36-1,AG$15-1,1,1)),(1-PLE!$AA$28)*OFFSET(Import.PLQ,$A36-1,AG$15-1,1,1))))</f>
        <v>0</v>
      </c>
      <c r="AH36" s="183">
        <f ca="1">IF(AH$13="",0,CHOOSE(Detalhamento.OpçãoServiços,OFFSET(Import.PLQ,$A36-1,AH$15-1,1,1),IF($E36&lt;&gt;1,IF(ISNUMBER(INDEX(Import.PLE,Detalhamento!$E36,Detalhamento!AH$15)),IF(INDEX(Import.PLE,Detalhamento!$E36,Detalhamento!AH$15)&lt;=mediçao,OFFSET(Import.PLQ,$A36-1,AH$15-1,1,1),0),0),PLE!$AA$28*OFFSET(Import.PLQ,$A36-1,AH$15-1,1,1)),IF($E36&lt;&gt;1,IF(ISNUMBER(INDEX(Import.PLE,Detalhamento!$E36,Detalhamento!AH$15)),IF(INDEX(Import.PLE,Detalhamento!$E36,Detalhamento!AH$15)&lt;=mediçao,0,OFFSET(Import.PLQ,$A36-1,AH$15-1,1,1)),OFFSET(Import.PLQ,$A36-1,AH$15-1,1,1)),(1-PLE!$AA$28)*OFFSET(Import.PLQ,$A36-1,AH$15-1,1,1))))</f>
        <v>0</v>
      </c>
      <c r="AI36" s="183">
        <f ca="1">IF(AI$13="",0,CHOOSE(Detalhamento.OpçãoServiços,OFFSET(Import.PLQ,$A36-1,AI$15-1,1,1),IF($E36&lt;&gt;1,IF(ISNUMBER(INDEX(Import.PLE,Detalhamento!$E36,Detalhamento!AI$15)),IF(INDEX(Import.PLE,Detalhamento!$E36,Detalhamento!AI$15)&lt;=mediçao,OFFSET(Import.PLQ,$A36-1,AI$15-1,1,1),0),0),PLE!$AA$28*OFFSET(Import.PLQ,$A36-1,AI$15-1,1,1)),IF($E36&lt;&gt;1,IF(ISNUMBER(INDEX(Import.PLE,Detalhamento!$E36,Detalhamento!AI$15)),IF(INDEX(Import.PLE,Detalhamento!$E36,Detalhamento!AI$15)&lt;=mediçao,0,OFFSET(Import.PLQ,$A36-1,AI$15-1,1,1)),OFFSET(Import.PLQ,$A36-1,AI$15-1,1,1)),(1-PLE!$AA$28)*OFFSET(Import.PLQ,$A36-1,AI$15-1,1,1))))</f>
        <v>0</v>
      </c>
      <c r="AJ36" s="183">
        <f ca="1">IF(AJ$13="",0,CHOOSE(Detalhamento.OpçãoServiços,OFFSET(Import.PLQ,$A36-1,AJ$15-1,1,1),IF($E36&lt;&gt;1,IF(ISNUMBER(INDEX(Import.PLE,Detalhamento!$E36,Detalhamento!AJ$15)),IF(INDEX(Import.PLE,Detalhamento!$E36,Detalhamento!AJ$15)&lt;=mediçao,OFFSET(Import.PLQ,$A36-1,AJ$15-1,1,1),0),0),PLE!$AA$28*OFFSET(Import.PLQ,$A36-1,AJ$15-1,1,1)),IF($E36&lt;&gt;1,IF(ISNUMBER(INDEX(Import.PLE,Detalhamento!$E36,Detalhamento!AJ$15)),IF(INDEX(Import.PLE,Detalhamento!$E36,Detalhamento!AJ$15)&lt;=mediçao,0,OFFSET(Import.PLQ,$A36-1,AJ$15-1,1,1)),OFFSET(Import.PLQ,$A36-1,AJ$15-1,1,1)),(1-PLE!$AA$28)*OFFSET(Import.PLQ,$A36-1,AJ$15-1,1,1))))</f>
        <v>0</v>
      </c>
      <c r="AK36" s="183">
        <f ca="1">IF(AK$13="",0,CHOOSE(Detalhamento.OpçãoServiços,OFFSET(Import.PLQ,$A36-1,AK$15-1,1,1),IF($E36&lt;&gt;1,IF(ISNUMBER(INDEX(Import.PLE,Detalhamento!$E36,Detalhamento!AK$15)),IF(INDEX(Import.PLE,Detalhamento!$E36,Detalhamento!AK$15)&lt;=mediçao,OFFSET(Import.PLQ,$A36-1,AK$15-1,1,1),0),0),PLE!$AA$28*OFFSET(Import.PLQ,$A36-1,AK$15-1,1,1)),IF($E36&lt;&gt;1,IF(ISNUMBER(INDEX(Import.PLE,Detalhamento!$E36,Detalhamento!AK$15)),IF(INDEX(Import.PLE,Detalhamento!$E36,Detalhamento!AK$15)&lt;=mediçao,0,OFFSET(Import.PLQ,$A36-1,AK$15-1,1,1)),OFFSET(Import.PLQ,$A36-1,AK$15-1,1,1)),(1-PLE!$AA$28)*OFFSET(Import.PLQ,$A36-1,AK$15-1,1,1))))</f>
        <v>0</v>
      </c>
      <c r="AL36" s="183">
        <f ca="1">IF(AL$13="",0,CHOOSE(Detalhamento.OpçãoServiços,OFFSET(Import.PLQ,$A36-1,AL$15-1,1,1),IF($E36&lt;&gt;1,IF(ISNUMBER(INDEX(Import.PLE,Detalhamento!$E36,Detalhamento!AL$15)),IF(INDEX(Import.PLE,Detalhamento!$E36,Detalhamento!AL$15)&lt;=mediçao,OFFSET(Import.PLQ,$A36-1,AL$15-1,1,1),0),0),PLE!$AA$28*OFFSET(Import.PLQ,$A36-1,AL$15-1,1,1)),IF($E36&lt;&gt;1,IF(ISNUMBER(INDEX(Import.PLE,Detalhamento!$E36,Detalhamento!AL$15)),IF(INDEX(Import.PLE,Detalhamento!$E36,Detalhamento!AL$15)&lt;=mediçao,0,OFFSET(Import.PLQ,$A36-1,AL$15-1,1,1)),OFFSET(Import.PLQ,$A36-1,AL$15-1,1,1)),(1-PLE!$AA$28)*OFFSET(Import.PLQ,$A36-1,AL$15-1,1,1))))</f>
        <v>0</v>
      </c>
      <c r="AM36" s="183">
        <f ca="1">IF(AM$13="",0,CHOOSE(Detalhamento.OpçãoServiços,OFFSET(Import.PLQ,$A36-1,AM$15-1,1,1),IF($E36&lt;&gt;1,IF(ISNUMBER(INDEX(Import.PLE,Detalhamento!$E36,Detalhamento!AM$15)),IF(INDEX(Import.PLE,Detalhamento!$E36,Detalhamento!AM$15)&lt;=mediçao,OFFSET(Import.PLQ,$A36-1,AM$15-1,1,1),0),0),PLE!$AA$28*OFFSET(Import.PLQ,$A36-1,AM$15-1,1,1)),IF($E36&lt;&gt;1,IF(ISNUMBER(INDEX(Import.PLE,Detalhamento!$E36,Detalhamento!AM$15)),IF(INDEX(Import.PLE,Detalhamento!$E36,Detalhamento!AM$15)&lt;=mediçao,0,OFFSET(Import.PLQ,$A36-1,AM$15-1,1,1)),OFFSET(Import.PLQ,$A36-1,AM$15-1,1,1)),(1-PLE!$AA$28)*OFFSET(Import.PLQ,$A36-1,AM$15-1,1,1))))</f>
        <v>0</v>
      </c>
      <c r="AN36" s="183">
        <f ca="1">IF(AN$13="",0,CHOOSE(Detalhamento.OpçãoServiços,OFFSET(Import.PLQ,$A36-1,AN$15-1,1,1),IF($E36&lt;&gt;1,IF(ISNUMBER(INDEX(Import.PLE,Detalhamento!$E36,Detalhamento!AN$15)),IF(INDEX(Import.PLE,Detalhamento!$E36,Detalhamento!AN$15)&lt;=mediçao,OFFSET(Import.PLQ,$A36-1,AN$15-1,1,1),0),0),PLE!$AA$28*OFFSET(Import.PLQ,$A36-1,AN$15-1,1,1)),IF($E36&lt;&gt;1,IF(ISNUMBER(INDEX(Import.PLE,Detalhamento!$E36,Detalhamento!AN$15)),IF(INDEX(Import.PLE,Detalhamento!$E36,Detalhamento!AN$15)&lt;=mediçao,0,OFFSET(Import.PLQ,$A36-1,AN$15-1,1,1)),OFFSET(Import.PLQ,$A36-1,AN$15-1,1,1)),(1-PLE!$AA$28)*OFFSET(Import.PLQ,$A36-1,AN$15-1,1,1))))</f>
        <v>0</v>
      </c>
      <c r="AO36" s="183">
        <f ca="1">IF(AO$13="",0,CHOOSE(Detalhamento.OpçãoServiços,OFFSET(Import.PLQ,$A36-1,AO$15-1,1,1),IF($E36&lt;&gt;1,IF(ISNUMBER(INDEX(Import.PLE,Detalhamento!$E36,Detalhamento!AO$15)),IF(INDEX(Import.PLE,Detalhamento!$E36,Detalhamento!AO$15)&lt;=mediçao,OFFSET(Import.PLQ,$A36-1,AO$15-1,1,1),0),0),PLE!$AA$28*OFFSET(Import.PLQ,$A36-1,AO$15-1,1,1)),IF($E36&lt;&gt;1,IF(ISNUMBER(INDEX(Import.PLE,Detalhamento!$E36,Detalhamento!AO$15)),IF(INDEX(Import.PLE,Detalhamento!$E36,Detalhamento!AO$15)&lt;=mediçao,0,OFFSET(Import.PLQ,$A36-1,AO$15-1,1,1)),OFFSET(Import.PLQ,$A36-1,AO$15-1,1,1)),(1-PLE!$AA$28)*OFFSET(Import.PLQ,$A36-1,AO$15-1,1,1))))</f>
        <v>0</v>
      </c>
      <c r="AP36" s="183">
        <f ca="1">IF(AP$13="",0,CHOOSE(Detalhamento.OpçãoServiços,OFFSET(Import.PLQ,$A36-1,AP$15-1,1,1),IF($E36&lt;&gt;1,IF(ISNUMBER(INDEX(Import.PLE,Detalhamento!$E36,Detalhamento!AP$15)),IF(INDEX(Import.PLE,Detalhamento!$E36,Detalhamento!AP$15)&lt;=mediçao,OFFSET(Import.PLQ,$A36-1,AP$15-1,1,1),0),0),PLE!$AA$28*OFFSET(Import.PLQ,$A36-1,AP$15-1,1,1)),IF($E36&lt;&gt;1,IF(ISNUMBER(INDEX(Import.PLE,Detalhamento!$E36,Detalhamento!AP$15)),IF(INDEX(Import.PLE,Detalhamento!$E36,Detalhamento!AP$15)&lt;=mediçao,0,OFFSET(Import.PLQ,$A36-1,AP$15-1,1,1)),OFFSET(Import.PLQ,$A36-1,AP$15-1,1,1)),(1-PLE!$AA$28)*OFFSET(Import.PLQ,$A36-1,AP$15-1,1,1))))</f>
        <v>0</v>
      </c>
      <c r="AQ36" s="183">
        <f ca="1">IF(AQ$13="",0,CHOOSE(Detalhamento.OpçãoServiços,OFFSET(Import.PLQ,$A36-1,AQ$15-1,1,1),IF($E36&lt;&gt;1,IF(ISNUMBER(INDEX(Import.PLE,Detalhamento!$E36,Detalhamento!AQ$15)),IF(INDEX(Import.PLE,Detalhamento!$E36,Detalhamento!AQ$15)&lt;=mediçao,OFFSET(Import.PLQ,$A36-1,AQ$15-1,1,1),0),0),PLE!$AA$28*OFFSET(Import.PLQ,$A36-1,AQ$15-1,1,1)),IF($E36&lt;&gt;1,IF(ISNUMBER(INDEX(Import.PLE,Detalhamento!$E36,Detalhamento!AQ$15)),IF(INDEX(Import.PLE,Detalhamento!$E36,Detalhamento!AQ$15)&lt;=mediçao,0,OFFSET(Import.PLQ,$A36-1,AQ$15-1,1,1)),OFFSET(Import.PLQ,$A36-1,AQ$15-1,1,1)),(1-PLE!$AA$28)*OFFSET(Import.PLQ,$A36-1,AQ$15-1,1,1))))</f>
        <v>0</v>
      </c>
      <c r="AR36" s="183">
        <f ca="1">IF(AR$13="",0,CHOOSE(Detalhamento.OpçãoServiços,OFFSET(Import.PLQ,$A36-1,AR$15-1,1,1),IF($E36&lt;&gt;1,IF(ISNUMBER(INDEX(Import.PLE,Detalhamento!$E36,Detalhamento!AR$15)),IF(INDEX(Import.PLE,Detalhamento!$E36,Detalhamento!AR$15)&lt;=mediçao,OFFSET(Import.PLQ,$A36-1,AR$15-1,1,1),0),0),PLE!$AA$28*OFFSET(Import.PLQ,$A36-1,AR$15-1,1,1)),IF($E36&lt;&gt;1,IF(ISNUMBER(INDEX(Import.PLE,Detalhamento!$E36,Detalhamento!AR$15)),IF(INDEX(Import.PLE,Detalhamento!$E36,Detalhamento!AR$15)&lt;=mediçao,0,OFFSET(Import.PLQ,$A36-1,AR$15-1,1,1)),OFFSET(Import.PLQ,$A36-1,AR$15-1,1,1)),(1-PLE!$AA$28)*OFFSET(Import.PLQ,$A36-1,AR$15-1,1,1))))</f>
        <v>0</v>
      </c>
      <c r="AS36" s="183">
        <f ca="1">IF(AS$13="",0,CHOOSE(Detalhamento.OpçãoServiços,OFFSET(Import.PLQ,$A36-1,AS$15-1,1,1),IF($E36&lt;&gt;1,IF(ISNUMBER(INDEX(Import.PLE,Detalhamento!$E36,Detalhamento!AS$15)),IF(INDEX(Import.PLE,Detalhamento!$E36,Detalhamento!AS$15)&lt;=mediçao,OFFSET(Import.PLQ,$A36-1,AS$15-1,1,1),0),0),PLE!$AA$28*OFFSET(Import.PLQ,$A36-1,AS$15-1,1,1)),IF($E36&lt;&gt;1,IF(ISNUMBER(INDEX(Import.PLE,Detalhamento!$E36,Detalhamento!AS$15)),IF(INDEX(Import.PLE,Detalhamento!$E36,Detalhamento!AS$15)&lt;=mediçao,0,OFFSET(Import.PLQ,$A36-1,AS$15-1,1,1)),OFFSET(Import.PLQ,$A36-1,AS$15-1,1,1)),(1-PLE!$AA$28)*OFFSET(Import.PLQ,$A36-1,AS$15-1,1,1))))</f>
        <v>0</v>
      </c>
      <c r="AT36" s="183">
        <f ca="1">IF(AT$13="",0,CHOOSE(Detalhamento.OpçãoServiços,OFFSET(Import.PLQ,$A36-1,AT$15-1,1,1),IF($E36&lt;&gt;1,IF(ISNUMBER(INDEX(Import.PLE,Detalhamento!$E36,Detalhamento!AT$15)),IF(INDEX(Import.PLE,Detalhamento!$E36,Detalhamento!AT$15)&lt;=mediçao,OFFSET(Import.PLQ,$A36-1,AT$15-1,1,1),0),0),PLE!$AA$28*OFFSET(Import.PLQ,$A36-1,AT$15-1,1,1)),IF($E36&lt;&gt;1,IF(ISNUMBER(INDEX(Import.PLE,Detalhamento!$E36,Detalhamento!AT$15)),IF(INDEX(Import.PLE,Detalhamento!$E36,Detalhamento!AT$15)&lt;=mediçao,0,OFFSET(Import.PLQ,$A36-1,AT$15-1,1,1)),OFFSET(Import.PLQ,$A36-1,AT$15-1,1,1)),(1-PLE!$AA$28)*OFFSET(Import.PLQ,$A36-1,AT$15-1,1,1))))</f>
        <v>0</v>
      </c>
      <c r="AU36" s="183">
        <f ca="1">IF(AU$13="",0,CHOOSE(Detalhamento.OpçãoServiços,OFFSET(Import.PLQ,$A36-1,AU$15-1,1,1),IF($E36&lt;&gt;1,IF(ISNUMBER(INDEX(Import.PLE,Detalhamento!$E36,Detalhamento!AU$15)),IF(INDEX(Import.PLE,Detalhamento!$E36,Detalhamento!AU$15)&lt;=mediçao,OFFSET(Import.PLQ,$A36-1,AU$15-1,1,1),0),0),PLE!$AA$28*OFFSET(Import.PLQ,$A36-1,AU$15-1,1,1)),IF($E36&lt;&gt;1,IF(ISNUMBER(INDEX(Import.PLE,Detalhamento!$E36,Detalhamento!AU$15)),IF(INDEX(Import.PLE,Detalhamento!$E36,Detalhamento!AU$15)&lt;=mediçao,0,OFFSET(Import.PLQ,$A36-1,AU$15-1,1,1)),OFFSET(Import.PLQ,$A36-1,AU$15-1,1,1)),(1-PLE!$AA$28)*OFFSET(Import.PLQ,$A36-1,AU$15-1,1,1))))</f>
        <v>0</v>
      </c>
      <c r="AV36" s="183">
        <f ca="1">IF(AV$13="",0,CHOOSE(Detalhamento.OpçãoServiços,OFFSET(Import.PLQ,$A36-1,AV$15-1,1,1),IF($E36&lt;&gt;1,IF(ISNUMBER(INDEX(Import.PLE,Detalhamento!$E36,Detalhamento!AV$15)),IF(INDEX(Import.PLE,Detalhamento!$E36,Detalhamento!AV$15)&lt;=mediçao,OFFSET(Import.PLQ,$A36-1,AV$15-1,1,1),0),0),PLE!$AA$28*OFFSET(Import.PLQ,$A36-1,AV$15-1,1,1)),IF($E36&lt;&gt;1,IF(ISNUMBER(INDEX(Import.PLE,Detalhamento!$E36,Detalhamento!AV$15)),IF(INDEX(Import.PLE,Detalhamento!$E36,Detalhamento!AV$15)&lt;=mediçao,0,OFFSET(Import.PLQ,$A36-1,AV$15-1,1,1)),OFFSET(Import.PLQ,$A36-1,AV$15-1,1,1)),(1-PLE!$AA$28)*OFFSET(Import.PLQ,$A36-1,AV$15-1,1,1))))</f>
        <v>0</v>
      </c>
      <c r="AW36" s="183">
        <f ca="1">IF(AW$13="",0,CHOOSE(Detalhamento.OpçãoServiços,OFFSET(Import.PLQ,$A36-1,AW$15-1,1,1),IF($E36&lt;&gt;1,IF(ISNUMBER(INDEX(Import.PLE,Detalhamento!$E36,Detalhamento!AW$15)),IF(INDEX(Import.PLE,Detalhamento!$E36,Detalhamento!AW$15)&lt;=mediçao,OFFSET(Import.PLQ,$A36-1,AW$15-1,1,1),0),0),PLE!$AA$28*OFFSET(Import.PLQ,$A36-1,AW$15-1,1,1)),IF($E36&lt;&gt;1,IF(ISNUMBER(INDEX(Import.PLE,Detalhamento!$E36,Detalhamento!AW$15)),IF(INDEX(Import.PLE,Detalhamento!$E36,Detalhamento!AW$15)&lt;=mediçao,0,OFFSET(Import.PLQ,$A36-1,AW$15-1,1,1)),OFFSET(Import.PLQ,$A36-1,AW$15-1,1,1)),(1-PLE!$AA$28)*OFFSET(Import.PLQ,$A36-1,AW$15-1,1,1))))</f>
        <v>0</v>
      </c>
      <c r="AX36" s="183">
        <f ca="1">IF(AX$13="",0,CHOOSE(Detalhamento.OpçãoServiços,OFFSET(Import.PLQ,$A36-1,AX$15-1,1,1),IF($E36&lt;&gt;1,IF(ISNUMBER(INDEX(Import.PLE,Detalhamento!$E36,Detalhamento!AX$15)),IF(INDEX(Import.PLE,Detalhamento!$E36,Detalhamento!AX$15)&lt;=mediçao,OFFSET(Import.PLQ,$A36-1,AX$15-1,1,1),0),0),PLE!$AA$28*OFFSET(Import.PLQ,$A36-1,AX$15-1,1,1)),IF($E36&lt;&gt;1,IF(ISNUMBER(INDEX(Import.PLE,Detalhamento!$E36,Detalhamento!AX$15)),IF(INDEX(Import.PLE,Detalhamento!$E36,Detalhamento!AX$15)&lt;=mediçao,0,OFFSET(Import.PLQ,$A36-1,AX$15-1,1,1)),OFFSET(Import.PLQ,$A36-1,AX$15-1,1,1)),(1-PLE!$AA$28)*OFFSET(Import.PLQ,$A36-1,AX$15-1,1,1))))</f>
        <v>0</v>
      </c>
      <c r="AY36" s="183">
        <f ca="1">IF(AY$13="",0,CHOOSE(Detalhamento.OpçãoServiços,OFFSET(Import.PLQ,$A36-1,AY$15-1,1,1),IF($E36&lt;&gt;1,IF(ISNUMBER(INDEX(Import.PLE,Detalhamento!$E36,Detalhamento!AY$15)),IF(INDEX(Import.PLE,Detalhamento!$E36,Detalhamento!AY$15)&lt;=mediçao,OFFSET(Import.PLQ,$A36-1,AY$15-1,1,1),0),0),PLE!$AA$28*OFFSET(Import.PLQ,$A36-1,AY$15-1,1,1)),IF($E36&lt;&gt;1,IF(ISNUMBER(INDEX(Import.PLE,Detalhamento!$E36,Detalhamento!AY$15)),IF(INDEX(Import.PLE,Detalhamento!$E36,Detalhamento!AY$15)&lt;=mediçao,0,OFFSET(Import.PLQ,$A36-1,AY$15-1,1,1)),OFFSET(Import.PLQ,$A36-1,AY$15-1,1,1)),(1-PLE!$AA$28)*OFFSET(Import.PLQ,$A36-1,AY$15-1,1,1))))</f>
        <v>0</v>
      </c>
      <c r="AZ36" s="183">
        <f ca="1">IF(AZ$13="",0,CHOOSE(Detalhamento.OpçãoServiços,OFFSET(Import.PLQ,$A36-1,AZ$15-1,1,1),IF($E36&lt;&gt;1,IF(ISNUMBER(INDEX(Import.PLE,Detalhamento!$E36,Detalhamento!AZ$15)),IF(INDEX(Import.PLE,Detalhamento!$E36,Detalhamento!AZ$15)&lt;=mediçao,OFFSET(Import.PLQ,$A36-1,AZ$15-1,1,1),0),0),PLE!$AA$28*OFFSET(Import.PLQ,$A36-1,AZ$15-1,1,1)),IF($E36&lt;&gt;1,IF(ISNUMBER(INDEX(Import.PLE,Detalhamento!$E36,Detalhamento!AZ$15)),IF(INDEX(Import.PLE,Detalhamento!$E36,Detalhamento!AZ$15)&lt;=mediçao,0,OFFSET(Import.PLQ,$A36-1,AZ$15-1,1,1)),OFFSET(Import.PLQ,$A36-1,AZ$15-1,1,1)),(1-PLE!$AA$28)*OFFSET(Import.PLQ,$A36-1,AZ$15-1,1,1))))</f>
        <v>0</v>
      </c>
      <c r="BA36" s="183">
        <f ca="1">IF(BA$13="",0,CHOOSE(Detalhamento.OpçãoServiços,OFFSET(Import.PLQ,$A36-1,BA$15-1,1,1),IF($E36&lt;&gt;1,IF(ISNUMBER(INDEX(Import.PLE,Detalhamento!$E36,Detalhamento!BA$15)),IF(INDEX(Import.PLE,Detalhamento!$E36,Detalhamento!BA$15)&lt;=mediçao,OFFSET(Import.PLQ,$A36-1,BA$15-1,1,1),0),0),PLE!$AA$28*OFFSET(Import.PLQ,$A36-1,BA$15-1,1,1)),IF($E36&lt;&gt;1,IF(ISNUMBER(INDEX(Import.PLE,Detalhamento!$E36,Detalhamento!BA$15)),IF(INDEX(Import.PLE,Detalhamento!$E36,Detalhamento!BA$15)&lt;=mediçao,0,OFFSET(Import.PLQ,$A36-1,BA$15-1,1,1)),OFFSET(Import.PLQ,$A36-1,BA$15-1,1,1)),(1-PLE!$AA$28)*OFFSET(Import.PLQ,$A36-1,BA$15-1,1,1))))</f>
        <v>0</v>
      </c>
      <c r="BB36" s="183">
        <f ca="1">IF(BB$13="",0,CHOOSE(Detalhamento.OpçãoServiços,OFFSET(Import.PLQ,$A36-1,BB$15-1,1,1),IF($E36&lt;&gt;1,IF(ISNUMBER(INDEX(Import.PLE,Detalhamento!$E36,Detalhamento!BB$15)),IF(INDEX(Import.PLE,Detalhamento!$E36,Detalhamento!BB$15)&lt;=mediçao,OFFSET(Import.PLQ,$A36-1,BB$15-1,1,1),0),0),PLE!$AA$28*OFFSET(Import.PLQ,$A36-1,BB$15-1,1,1)),IF($E36&lt;&gt;1,IF(ISNUMBER(INDEX(Import.PLE,Detalhamento!$E36,Detalhamento!BB$15)),IF(INDEX(Import.PLE,Detalhamento!$E36,Detalhamento!BB$15)&lt;=mediçao,0,OFFSET(Import.PLQ,$A36-1,BB$15-1,1,1)),OFFSET(Import.PLQ,$A36-1,BB$15-1,1,1)),(1-PLE!$AA$28)*OFFSET(Import.PLQ,$A36-1,BB$15-1,1,1))))</f>
        <v>0</v>
      </c>
      <c r="BC36" s="183">
        <f ca="1">IF(BC$13="",0,CHOOSE(Detalhamento.OpçãoServiços,OFFSET(Import.PLQ,$A36-1,BC$15-1,1,1),IF($E36&lt;&gt;1,IF(ISNUMBER(INDEX(Import.PLE,Detalhamento!$E36,Detalhamento!BC$15)),IF(INDEX(Import.PLE,Detalhamento!$E36,Detalhamento!BC$15)&lt;=mediçao,OFFSET(Import.PLQ,$A36-1,BC$15-1,1,1),0),0),PLE!$AA$28*OFFSET(Import.PLQ,$A36-1,BC$15-1,1,1)),IF($E36&lt;&gt;1,IF(ISNUMBER(INDEX(Import.PLE,Detalhamento!$E36,Detalhamento!BC$15)),IF(INDEX(Import.PLE,Detalhamento!$E36,Detalhamento!BC$15)&lt;=mediçao,0,OFFSET(Import.PLQ,$A36-1,BC$15-1,1,1)),OFFSET(Import.PLQ,$A36-1,BC$15-1,1,1)),(1-PLE!$AA$28)*OFFSET(Import.PLQ,$A36-1,BC$15-1,1,1))))</f>
        <v>0</v>
      </c>
      <c r="BD36" s="183">
        <f ca="1">IF(BD$13="",0,CHOOSE(Detalhamento.OpçãoServiços,OFFSET(Import.PLQ,$A36-1,BD$15-1,1,1),IF($E36&lt;&gt;1,IF(ISNUMBER(INDEX(Import.PLE,Detalhamento!$E36,Detalhamento!BD$15)),IF(INDEX(Import.PLE,Detalhamento!$E36,Detalhamento!BD$15)&lt;=mediçao,OFFSET(Import.PLQ,$A36-1,BD$15-1,1,1),0),0),PLE!$AA$28*OFFSET(Import.PLQ,$A36-1,BD$15-1,1,1)),IF($E36&lt;&gt;1,IF(ISNUMBER(INDEX(Import.PLE,Detalhamento!$E36,Detalhamento!BD$15)),IF(INDEX(Import.PLE,Detalhamento!$E36,Detalhamento!BD$15)&lt;=mediçao,0,OFFSET(Import.PLQ,$A36-1,BD$15-1,1,1)),OFFSET(Import.PLQ,$A36-1,BD$15-1,1,1)),(1-PLE!$AA$28)*OFFSET(Import.PLQ,$A36-1,BD$15-1,1,1))))</f>
        <v>0</v>
      </c>
      <c r="BE36" s="183">
        <f ca="1">IF(BE$13="",0,CHOOSE(Detalhamento.OpçãoServiços,OFFSET(Import.PLQ,$A36-1,BE$15-1,1,1),IF($E36&lt;&gt;1,IF(ISNUMBER(INDEX(Import.PLE,Detalhamento!$E36,Detalhamento!BE$15)),IF(INDEX(Import.PLE,Detalhamento!$E36,Detalhamento!BE$15)&lt;=mediçao,OFFSET(Import.PLQ,$A36-1,BE$15-1,1,1),0),0),PLE!$AA$28*OFFSET(Import.PLQ,$A36-1,BE$15-1,1,1)),IF($E36&lt;&gt;1,IF(ISNUMBER(INDEX(Import.PLE,Detalhamento!$E36,Detalhamento!BE$15)),IF(INDEX(Import.PLE,Detalhamento!$E36,Detalhamento!BE$15)&lt;=mediçao,0,OFFSET(Import.PLQ,$A36-1,BE$15-1,1,1)),OFFSET(Import.PLQ,$A36-1,BE$15-1,1,1)),(1-PLE!$AA$28)*OFFSET(Import.PLQ,$A36-1,BE$15-1,1,1))))</f>
        <v>0</v>
      </c>
      <c r="BF36" s="183">
        <f ca="1">IF(BF$13="",0,CHOOSE(Detalhamento.OpçãoServiços,OFFSET(Import.PLQ,$A36-1,BF$15-1,1,1),IF($E36&lt;&gt;1,IF(ISNUMBER(INDEX(Import.PLE,Detalhamento!$E36,Detalhamento!BF$15)),IF(INDEX(Import.PLE,Detalhamento!$E36,Detalhamento!BF$15)&lt;=mediçao,OFFSET(Import.PLQ,$A36-1,BF$15-1,1,1),0),0),PLE!$AA$28*OFFSET(Import.PLQ,$A36-1,BF$15-1,1,1)),IF($E36&lt;&gt;1,IF(ISNUMBER(INDEX(Import.PLE,Detalhamento!$E36,Detalhamento!BF$15)),IF(INDEX(Import.PLE,Detalhamento!$E36,Detalhamento!BF$15)&lt;=mediçao,0,OFFSET(Import.PLQ,$A36-1,BF$15-1,1,1)),OFFSET(Import.PLQ,$A36-1,BF$15-1,1,1)),(1-PLE!$AA$28)*OFFSET(Import.PLQ,$A36-1,BF$15-1,1,1))))</f>
        <v>0</v>
      </c>
      <c r="BG36" s="183">
        <f ca="1">IF(BG$13="",0,CHOOSE(Detalhamento.OpçãoServiços,OFFSET(Import.PLQ,$A36-1,BG$15-1,1,1),IF($E36&lt;&gt;1,IF(ISNUMBER(INDEX(Import.PLE,Detalhamento!$E36,Detalhamento!BG$15)),IF(INDEX(Import.PLE,Detalhamento!$E36,Detalhamento!BG$15)&lt;=mediçao,OFFSET(Import.PLQ,$A36-1,BG$15-1,1,1),0),0),PLE!$AA$28*OFFSET(Import.PLQ,$A36-1,BG$15-1,1,1)),IF($E36&lt;&gt;1,IF(ISNUMBER(INDEX(Import.PLE,Detalhamento!$E36,Detalhamento!BG$15)),IF(INDEX(Import.PLE,Detalhamento!$E36,Detalhamento!BG$15)&lt;=mediçao,0,OFFSET(Import.PLQ,$A36-1,BG$15-1,1,1)),OFFSET(Import.PLQ,$A36-1,BG$15-1,1,1)),(1-PLE!$AA$28)*OFFSET(Import.PLQ,$A36-1,BG$15-1,1,1))))</f>
        <v>0</v>
      </c>
      <c r="BH36" s="183">
        <f ca="1">IF(BH$13="",0,CHOOSE(Detalhamento.OpçãoServiços,OFFSET(Import.PLQ,$A36-1,BH$15-1,1,1),IF($E36&lt;&gt;1,IF(ISNUMBER(INDEX(Import.PLE,Detalhamento!$E36,Detalhamento!BH$15)),IF(INDEX(Import.PLE,Detalhamento!$E36,Detalhamento!BH$15)&lt;=mediçao,OFFSET(Import.PLQ,$A36-1,BH$15-1,1,1),0),0),PLE!$AA$28*OFFSET(Import.PLQ,$A36-1,BH$15-1,1,1)),IF($E36&lt;&gt;1,IF(ISNUMBER(INDEX(Import.PLE,Detalhamento!$E36,Detalhamento!BH$15)),IF(INDEX(Import.PLE,Detalhamento!$E36,Detalhamento!BH$15)&lt;=mediçao,0,OFFSET(Import.PLQ,$A36-1,BH$15-1,1,1)),OFFSET(Import.PLQ,$A36-1,BH$15-1,1,1)),(1-PLE!$AA$28)*OFFSET(Import.PLQ,$A36-1,BH$15-1,1,1))))</f>
        <v>0</v>
      </c>
      <c r="BI36" s="183">
        <f ca="1">IF(BI$13="",0,CHOOSE(Detalhamento.OpçãoServiços,OFFSET(Import.PLQ,$A36-1,BI$15-1,1,1),IF($E36&lt;&gt;1,IF(ISNUMBER(INDEX(Import.PLE,Detalhamento!$E36,Detalhamento!BI$15)),IF(INDEX(Import.PLE,Detalhamento!$E36,Detalhamento!BI$15)&lt;=mediçao,OFFSET(Import.PLQ,$A36-1,BI$15-1,1,1),0),0),PLE!$AA$28*OFFSET(Import.PLQ,$A36-1,BI$15-1,1,1)),IF($E36&lt;&gt;1,IF(ISNUMBER(INDEX(Import.PLE,Detalhamento!$E36,Detalhamento!BI$15)),IF(INDEX(Import.PLE,Detalhamento!$E36,Detalhamento!BI$15)&lt;=mediçao,0,OFFSET(Import.PLQ,$A36-1,BI$15-1,1,1)),OFFSET(Import.PLQ,$A36-1,BI$15-1,1,1)),(1-PLE!$AA$28)*OFFSET(Import.PLQ,$A36-1,BI$15-1,1,1))))</f>
        <v>0</v>
      </c>
    </row>
    <row r="37" spans="1:61" x14ac:dyDescent="0.2">
      <c r="A37" s="196">
        <v>50</v>
      </c>
      <c r="B37" s="28" t="str">
        <f t="shared" ca="1" si="8"/>
        <v>Evento</v>
      </c>
      <c r="E37" s="193">
        <f t="shared" ca="1" si="9"/>
        <v>6</v>
      </c>
      <c r="F37" s="194">
        <f t="shared" ca="1" si="10"/>
        <v>60000</v>
      </c>
      <c r="G37" s="194" t="str">
        <f t="shared" ca="1" si="11"/>
        <v>Evento</v>
      </c>
      <c r="H37" s="222" t="str">
        <f t="shared" ca="1" si="11"/>
        <v>PAVIMENTAÇÃO</v>
      </c>
      <c r="I37" s="48" t="str">
        <f t="shared" ca="1" si="12"/>
        <v>R$</v>
      </c>
      <c r="J37" s="183">
        <f t="shared" ca="1" si="13"/>
        <v>181374.06</v>
      </c>
      <c r="K37" s="83"/>
      <c r="L37" s="183">
        <f ca="1">IF(L$13="",0,CHOOSE(Detalhamento.OpçãoServiços,OFFSET(Import.PLQ,$A37-1,L$15-1,1,1),IF($E37&lt;&gt;1,IF(ISNUMBER(INDEX(Import.PLE,Detalhamento!$E37,Detalhamento!L$15)),IF(INDEX(Import.PLE,Detalhamento!$E37,Detalhamento!L$15)&lt;=mediçao,OFFSET(Import.PLQ,$A37-1,L$15-1,1,1),0),0),PLE!$AA$28*OFFSET(Import.PLQ,$A37-1,L$15-1,1,1)),IF($E37&lt;&gt;1,IF(ISNUMBER(INDEX(Import.PLE,Detalhamento!$E37,Detalhamento!L$15)),IF(INDEX(Import.PLE,Detalhamento!$E37,Detalhamento!L$15)&lt;=mediçao,0,OFFSET(Import.PLQ,$A37-1,L$15-1,1,1)),OFFSET(Import.PLQ,$A37-1,L$15-1,1,1)),(1-PLE!$AA$28)*OFFSET(Import.PLQ,$A37-1,L$15-1,1,1))))</f>
        <v>43598.61</v>
      </c>
      <c r="M37" s="183">
        <f ca="1">IF(M$13="",0,CHOOSE(Detalhamento.OpçãoServiços,OFFSET(Import.PLQ,$A37-1,M$15-1,1,1),IF($E37&lt;&gt;1,IF(ISNUMBER(INDEX(Import.PLE,Detalhamento!$E37,Detalhamento!M$15)),IF(INDEX(Import.PLE,Detalhamento!$E37,Detalhamento!M$15)&lt;=mediçao,OFFSET(Import.PLQ,$A37-1,M$15-1,1,1),0),0),PLE!$AA$28*OFFSET(Import.PLQ,$A37-1,M$15-1,1,1)),IF($E37&lt;&gt;1,IF(ISNUMBER(INDEX(Import.PLE,Detalhamento!$E37,Detalhamento!M$15)),IF(INDEX(Import.PLE,Detalhamento!$E37,Detalhamento!M$15)&lt;=mediçao,0,OFFSET(Import.PLQ,$A37-1,M$15-1,1,1)),OFFSET(Import.PLQ,$A37-1,M$15-1,1,1)),(1-PLE!$AA$28)*OFFSET(Import.PLQ,$A37-1,M$15-1,1,1))))</f>
        <v>137775.45000000001</v>
      </c>
      <c r="N37" s="183">
        <f ca="1">IF(N$13="",0,CHOOSE(Detalhamento.OpçãoServiços,OFFSET(Import.PLQ,$A37-1,N$15-1,1,1),IF($E37&lt;&gt;1,IF(ISNUMBER(INDEX(Import.PLE,Detalhamento!$E37,Detalhamento!N$15)),IF(INDEX(Import.PLE,Detalhamento!$E37,Detalhamento!N$15)&lt;=mediçao,OFFSET(Import.PLQ,$A37-1,N$15-1,1,1),0),0),PLE!$AA$28*OFFSET(Import.PLQ,$A37-1,N$15-1,1,1)),IF($E37&lt;&gt;1,IF(ISNUMBER(INDEX(Import.PLE,Detalhamento!$E37,Detalhamento!N$15)),IF(INDEX(Import.PLE,Detalhamento!$E37,Detalhamento!N$15)&lt;=mediçao,0,OFFSET(Import.PLQ,$A37-1,N$15-1,1,1)),OFFSET(Import.PLQ,$A37-1,N$15-1,1,1)),(1-PLE!$AA$28)*OFFSET(Import.PLQ,$A37-1,N$15-1,1,1))))</f>
        <v>0</v>
      </c>
      <c r="O37" s="183">
        <f ca="1">IF(O$13="",0,CHOOSE(Detalhamento.OpçãoServiços,OFFSET(Import.PLQ,$A37-1,O$15-1,1,1),IF($E37&lt;&gt;1,IF(ISNUMBER(INDEX(Import.PLE,Detalhamento!$E37,Detalhamento!O$15)),IF(INDEX(Import.PLE,Detalhamento!$E37,Detalhamento!O$15)&lt;=mediçao,OFFSET(Import.PLQ,$A37-1,O$15-1,1,1),0),0),PLE!$AA$28*OFFSET(Import.PLQ,$A37-1,O$15-1,1,1)),IF($E37&lt;&gt;1,IF(ISNUMBER(INDEX(Import.PLE,Detalhamento!$E37,Detalhamento!O$15)),IF(INDEX(Import.PLE,Detalhamento!$E37,Detalhamento!O$15)&lt;=mediçao,0,OFFSET(Import.PLQ,$A37-1,O$15-1,1,1)),OFFSET(Import.PLQ,$A37-1,O$15-1,1,1)),(1-PLE!$AA$28)*OFFSET(Import.PLQ,$A37-1,O$15-1,1,1))))</f>
        <v>0</v>
      </c>
      <c r="P37" s="183">
        <f ca="1">IF(P$13="",0,CHOOSE(Detalhamento.OpçãoServiços,OFFSET(Import.PLQ,$A37-1,P$15-1,1,1),IF($E37&lt;&gt;1,IF(ISNUMBER(INDEX(Import.PLE,Detalhamento!$E37,Detalhamento!P$15)),IF(INDEX(Import.PLE,Detalhamento!$E37,Detalhamento!P$15)&lt;=mediçao,OFFSET(Import.PLQ,$A37-1,P$15-1,1,1),0),0),PLE!$AA$28*OFFSET(Import.PLQ,$A37-1,P$15-1,1,1)),IF($E37&lt;&gt;1,IF(ISNUMBER(INDEX(Import.PLE,Detalhamento!$E37,Detalhamento!P$15)),IF(INDEX(Import.PLE,Detalhamento!$E37,Detalhamento!P$15)&lt;=mediçao,0,OFFSET(Import.PLQ,$A37-1,P$15-1,1,1)),OFFSET(Import.PLQ,$A37-1,P$15-1,1,1)),(1-PLE!$AA$28)*OFFSET(Import.PLQ,$A37-1,P$15-1,1,1))))</f>
        <v>0</v>
      </c>
      <c r="Q37" s="183">
        <f ca="1">IF(Q$13="",0,CHOOSE(Detalhamento.OpçãoServiços,OFFSET(Import.PLQ,$A37-1,Q$15-1,1,1),IF($E37&lt;&gt;1,IF(ISNUMBER(INDEX(Import.PLE,Detalhamento!$E37,Detalhamento!Q$15)),IF(INDEX(Import.PLE,Detalhamento!$E37,Detalhamento!Q$15)&lt;=mediçao,OFFSET(Import.PLQ,$A37-1,Q$15-1,1,1),0),0),PLE!$AA$28*OFFSET(Import.PLQ,$A37-1,Q$15-1,1,1)),IF($E37&lt;&gt;1,IF(ISNUMBER(INDEX(Import.PLE,Detalhamento!$E37,Detalhamento!Q$15)),IF(INDEX(Import.PLE,Detalhamento!$E37,Detalhamento!Q$15)&lt;=mediçao,0,OFFSET(Import.PLQ,$A37-1,Q$15-1,1,1)),OFFSET(Import.PLQ,$A37-1,Q$15-1,1,1)),(1-PLE!$AA$28)*OFFSET(Import.PLQ,$A37-1,Q$15-1,1,1))))</f>
        <v>0</v>
      </c>
      <c r="R37" s="183">
        <f ca="1">IF(R$13="",0,CHOOSE(Detalhamento.OpçãoServiços,OFFSET(Import.PLQ,$A37-1,R$15-1,1,1),IF($E37&lt;&gt;1,IF(ISNUMBER(INDEX(Import.PLE,Detalhamento!$E37,Detalhamento!R$15)),IF(INDEX(Import.PLE,Detalhamento!$E37,Detalhamento!R$15)&lt;=mediçao,OFFSET(Import.PLQ,$A37-1,R$15-1,1,1),0),0),PLE!$AA$28*OFFSET(Import.PLQ,$A37-1,R$15-1,1,1)),IF($E37&lt;&gt;1,IF(ISNUMBER(INDEX(Import.PLE,Detalhamento!$E37,Detalhamento!R$15)),IF(INDEX(Import.PLE,Detalhamento!$E37,Detalhamento!R$15)&lt;=mediçao,0,OFFSET(Import.PLQ,$A37-1,R$15-1,1,1)),OFFSET(Import.PLQ,$A37-1,R$15-1,1,1)),(1-PLE!$AA$28)*OFFSET(Import.PLQ,$A37-1,R$15-1,1,1))))</f>
        <v>0</v>
      </c>
      <c r="S37" s="183">
        <f ca="1">IF(S$13="",0,CHOOSE(Detalhamento.OpçãoServiços,OFFSET(Import.PLQ,$A37-1,S$15-1,1,1),IF($E37&lt;&gt;1,IF(ISNUMBER(INDEX(Import.PLE,Detalhamento!$E37,Detalhamento!S$15)),IF(INDEX(Import.PLE,Detalhamento!$E37,Detalhamento!S$15)&lt;=mediçao,OFFSET(Import.PLQ,$A37-1,S$15-1,1,1),0),0),PLE!$AA$28*OFFSET(Import.PLQ,$A37-1,S$15-1,1,1)),IF($E37&lt;&gt;1,IF(ISNUMBER(INDEX(Import.PLE,Detalhamento!$E37,Detalhamento!S$15)),IF(INDEX(Import.PLE,Detalhamento!$E37,Detalhamento!S$15)&lt;=mediçao,0,OFFSET(Import.PLQ,$A37-1,S$15-1,1,1)),OFFSET(Import.PLQ,$A37-1,S$15-1,1,1)),(1-PLE!$AA$28)*OFFSET(Import.PLQ,$A37-1,S$15-1,1,1))))</f>
        <v>0</v>
      </c>
      <c r="T37" s="183">
        <f ca="1">IF(T$13="",0,CHOOSE(Detalhamento.OpçãoServiços,OFFSET(Import.PLQ,$A37-1,T$15-1,1,1),IF($E37&lt;&gt;1,IF(ISNUMBER(INDEX(Import.PLE,Detalhamento!$E37,Detalhamento!T$15)),IF(INDEX(Import.PLE,Detalhamento!$E37,Detalhamento!T$15)&lt;=mediçao,OFFSET(Import.PLQ,$A37-1,T$15-1,1,1),0),0),PLE!$AA$28*OFFSET(Import.PLQ,$A37-1,T$15-1,1,1)),IF($E37&lt;&gt;1,IF(ISNUMBER(INDEX(Import.PLE,Detalhamento!$E37,Detalhamento!T$15)),IF(INDEX(Import.PLE,Detalhamento!$E37,Detalhamento!T$15)&lt;=mediçao,0,OFFSET(Import.PLQ,$A37-1,T$15-1,1,1)),OFFSET(Import.PLQ,$A37-1,T$15-1,1,1)),(1-PLE!$AA$28)*OFFSET(Import.PLQ,$A37-1,T$15-1,1,1))))</f>
        <v>0</v>
      </c>
      <c r="U37" s="183">
        <f ca="1">IF(U$13="",0,CHOOSE(Detalhamento.OpçãoServiços,OFFSET(Import.PLQ,$A37-1,U$15-1,1,1),IF($E37&lt;&gt;1,IF(ISNUMBER(INDEX(Import.PLE,Detalhamento!$E37,Detalhamento!U$15)),IF(INDEX(Import.PLE,Detalhamento!$E37,Detalhamento!U$15)&lt;=mediçao,OFFSET(Import.PLQ,$A37-1,U$15-1,1,1),0),0),PLE!$AA$28*OFFSET(Import.PLQ,$A37-1,U$15-1,1,1)),IF($E37&lt;&gt;1,IF(ISNUMBER(INDEX(Import.PLE,Detalhamento!$E37,Detalhamento!U$15)),IF(INDEX(Import.PLE,Detalhamento!$E37,Detalhamento!U$15)&lt;=mediçao,0,OFFSET(Import.PLQ,$A37-1,U$15-1,1,1)),OFFSET(Import.PLQ,$A37-1,U$15-1,1,1)),(1-PLE!$AA$28)*OFFSET(Import.PLQ,$A37-1,U$15-1,1,1))))</f>
        <v>0</v>
      </c>
      <c r="V37" s="183">
        <f ca="1">IF(V$13="",0,CHOOSE(Detalhamento.OpçãoServiços,OFFSET(Import.PLQ,$A37-1,V$15-1,1,1),IF($E37&lt;&gt;1,IF(ISNUMBER(INDEX(Import.PLE,Detalhamento!$E37,Detalhamento!V$15)),IF(INDEX(Import.PLE,Detalhamento!$E37,Detalhamento!V$15)&lt;=mediçao,OFFSET(Import.PLQ,$A37-1,V$15-1,1,1),0),0),PLE!$AA$28*OFFSET(Import.PLQ,$A37-1,V$15-1,1,1)),IF($E37&lt;&gt;1,IF(ISNUMBER(INDEX(Import.PLE,Detalhamento!$E37,Detalhamento!V$15)),IF(INDEX(Import.PLE,Detalhamento!$E37,Detalhamento!V$15)&lt;=mediçao,0,OFFSET(Import.PLQ,$A37-1,V$15-1,1,1)),OFFSET(Import.PLQ,$A37-1,V$15-1,1,1)),(1-PLE!$AA$28)*OFFSET(Import.PLQ,$A37-1,V$15-1,1,1))))</f>
        <v>0</v>
      </c>
      <c r="W37" s="183">
        <f ca="1">IF(W$13="",0,CHOOSE(Detalhamento.OpçãoServiços,OFFSET(Import.PLQ,$A37-1,W$15-1,1,1),IF($E37&lt;&gt;1,IF(ISNUMBER(INDEX(Import.PLE,Detalhamento!$E37,Detalhamento!W$15)),IF(INDEX(Import.PLE,Detalhamento!$E37,Detalhamento!W$15)&lt;=mediçao,OFFSET(Import.PLQ,$A37-1,W$15-1,1,1),0),0),PLE!$AA$28*OFFSET(Import.PLQ,$A37-1,W$15-1,1,1)),IF($E37&lt;&gt;1,IF(ISNUMBER(INDEX(Import.PLE,Detalhamento!$E37,Detalhamento!W$15)),IF(INDEX(Import.PLE,Detalhamento!$E37,Detalhamento!W$15)&lt;=mediçao,0,OFFSET(Import.PLQ,$A37-1,W$15-1,1,1)),OFFSET(Import.PLQ,$A37-1,W$15-1,1,1)),(1-PLE!$AA$28)*OFFSET(Import.PLQ,$A37-1,W$15-1,1,1))))</f>
        <v>0</v>
      </c>
      <c r="X37" s="183">
        <f ca="1">IF(X$13="",0,CHOOSE(Detalhamento.OpçãoServiços,OFFSET(Import.PLQ,$A37-1,X$15-1,1,1),IF($E37&lt;&gt;1,IF(ISNUMBER(INDEX(Import.PLE,Detalhamento!$E37,Detalhamento!X$15)),IF(INDEX(Import.PLE,Detalhamento!$E37,Detalhamento!X$15)&lt;=mediçao,OFFSET(Import.PLQ,$A37-1,X$15-1,1,1),0),0),PLE!$AA$28*OFFSET(Import.PLQ,$A37-1,X$15-1,1,1)),IF($E37&lt;&gt;1,IF(ISNUMBER(INDEX(Import.PLE,Detalhamento!$E37,Detalhamento!X$15)),IF(INDEX(Import.PLE,Detalhamento!$E37,Detalhamento!X$15)&lt;=mediçao,0,OFFSET(Import.PLQ,$A37-1,X$15-1,1,1)),OFFSET(Import.PLQ,$A37-1,X$15-1,1,1)),(1-PLE!$AA$28)*OFFSET(Import.PLQ,$A37-1,X$15-1,1,1))))</f>
        <v>0</v>
      </c>
      <c r="Y37" s="183">
        <f ca="1">IF(Y$13="",0,CHOOSE(Detalhamento.OpçãoServiços,OFFSET(Import.PLQ,$A37-1,Y$15-1,1,1),IF($E37&lt;&gt;1,IF(ISNUMBER(INDEX(Import.PLE,Detalhamento!$E37,Detalhamento!Y$15)),IF(INDEX(Import.PLE,Detalhamento!$E37,Detalhamento!Y$15)&lt;=mediçao,OFFSET(Import.PLQ,$A37-1,Y$15-1,1,1),0),0),PLE!$AA$28*OFFSET(Import.PLQ,$A37-1,Y$15-1,1,1)),IF($E37&lt;&gt;1,IF(ISNUMBER(INDEX(Import.PLE,Detalhamento!$E37,Detalhamento!Y$15)),IF(INDEX(Import.PLE,Detalhamento!$E37,Detalhamento!Y$15)&lt;=mediçao,0,OFFSET(Import.PLQ,$A37-1,Y$15-1,1,1)),OFFSET(Import.PLQ,$A37-1,Y$15-1,1,1)),(1-PLE!$AA$28)*OFFSET(Import.PLQ,$A37-1,Y$15-1,1,1))))</f>
        <v>0</v>
      </c>
      <c r="Z37" s="183">
        <f ca="1">IF(Z$13="",0,CHOOSE(Detalhamento.OpçãoServiços,OFFSET(Import.PLQ,$A37-1,Z$15-1,1,1),IF($E37&lt;&gt;1,IF(ISNUMBER(INDEX(Import.PLE,Detalhamento!$E37,Detalhamento!Z$15)),IF(INDEX(Import.PLE,Detalhamento!$E37,Detalhamento!Z$15)&lt;=mediçao,OFFSET(Import.PLQ,$A37-1,Z$15-1,1,1),0),0),PLE!$AA$28*OFFSET(Import.PLQ,$A37-1,Z$15-1,1,1)),IF($E37&lt;&gt;1,IF(ISNUMBER(INDEX(Import.PLE,Detalhamento!$E37,Detalhamento!Z$15)),IF(INDEX(Import.PLE,Detalhamento!$E37,Detalhamento!Z$15)&lt;=mediçao,0,OFFSET(Import.PLQ,$A37-1,Z$15-1,1,1)),OFFSET(Import.PLQ,$A37-1,Z$15-1,1,1)),(1-PLE!$AA$28)*OFFSET(Import.PLQ,$A37-1,Z$15-1,1,1))))</f>
        <v>0</v>
      </c>
      <c r="AA37" s="183">
        <f ca="1">IF(AA$13="",0,CHOOSE(Detalhamento.OpçãoServiços,OFFSET(Import.PLQ,$A37-1,AA$15-1,1,1),IF($E37&lt;&gt;1,IF(ISNUMBER(INDEX(Import.PLE,Detalhamento!$E37,Detalhamento!AA$15)),IF(INDEX(Import.PLE,Detalhamento!$E37,Detalhamento!AA$15)&lt;=mediçao,OFFSET(Import.PLQ,$A37-1,AA$15-1,1,1),0),0),PLE!$AA$28*OFFSET(Import.PLQ,$A37-1,AA$15-1,1,1)),IF($E37&lt;&gt;1,IF(ISNUMBER(INDEX(Import.PLE,Detalhamento!$E37,Detalhamento!AA$15)),IF(INDEX(Import.PLE,Detalhamento!$E37,Detalhamento!AA$15)&lt;=mediçao,0,OFFSET(Import.PLQ,$A37-1,AA$15-1,1,1)),OFFSET(Import.PLQ,$A37-1,AA$15-1,1,1)),(1-PLE!$AA$28)*OFFSET(Import.PLQ,$A37-1,AA$15-1,1,1))))</f>
        <v>0</v>
      </c>
      <c r="AB37" s="183">
        <f ca="1">IF(AB$13="",0,CHOOSE(Detalhamento.OpçãoServiços,OFFSET(Import.PLQ,$A37-1,AB$15-1,1,1),IF($E37&lt;&gt;1,IF(ISNUMBER(INDEX(Import.PLE,Detalhamento!$E37,Detalhamento!AB$15)),IF(INDEX(Import.PLE,Detalhamento!$E37,Detalhamento!AB$15)&lt;=mediçao,OFFSET(Import.PLQ,$A37-1,AB$15-1,1,1),0),0),PLE!$AA$28*OFFSET(Import.PLQ,$A37-1,AB$15-1,1,1)),IF($E37&lt;&gt;1,IF(ISNUMBER(INDEX(Import.PLE,Detalhamento!$E37,Detalhamento!AB$15)),IF(INDEX(Import.PLE,Detalhamento!$E37,Detalhamento!AB$15)&lt;=mediçao,0,OFFSET(Import.PLQ,$A37-1,AB$15-1,1,1)),OFFSET(Import.PLQ,$A37-1,AB$15-1,1,1)),(1-PLE!$AA$28)*OFFSET(Import.PLQ,$A37-1,AB$15-1,1,1))))</f>
        <v>0</v>
      </c>
      <c r="AC37" s="183">
        <f ca="1">IF(AC$13="",0,CHOOSE(Detalhamento.OpçãoServiços,OFFSET(Import.PLQ,$A37-1,AC$15-1,1,1),IF($E37&lt;&gt;1,IF(ISNUMBER(INDEX(Import.PLE,Detalhamento!$E37,Detalhamento!AC$15)),IF(INDEX(Import.PLE,Detalhamento!$E37,Detalhamento!AC$15)&lt;=mediçao,OFFSET(Import.PLQ,$A37-1,AC$15-1,1,1),0),0),PLE!$AA$28*OFFSET(Import.PLQ,$A37-1,AC$15-1,1,1)),IF($E37&lt;&gt;1,IF(ISNUMBER(INDEX(Import.PLE,Detalhamento!$E37,Detalhamento!AC$15)),IF(INDEX(Import.PLE,Detalhamento!$E37,Detalhamento!AC$15)&lt;=mediçao,0,OFFSET(Import.PLQ,$A37-1,AC$15-1,1,1)),OFFSET(Import.PLQ,$A37-1,AC$15-1,1,1)),(1-PLE!$AA$28)*OFFSET(Import.PLQ,$A37-1,AC$15-1,1,1))))</f>
        <v>0</v>
      </c>
      <c r="AD37" s="183">
        <f ca="1">IF(AD$13="",0,CHOOSE(Detalhamento.OpçãoServiços,OFFSET(Import.PLQ,$A37-1,AD$15-1,1,1),IF($E37&lt;&gt;1,IF(ISNUMBER(INDEX(Import.PLE,Detalhamento!$E37,Detalhamento!AD$15)),IF(INDEX(Import.PLE,Detalhamento!$E37,Detalhamento!AD$15)&lt;=mediçao,OFFSET(Import.PLQ,$A37-1,AD$15-1,1,1),0),0),PLE!$AA$28*OFFSET(Import.PLQ,$A37-1,AD$15-1,1,1)),IF($E37&lt;&gt;1,IF(ISNUMBER(INDEX(Import.PLE,Detalhamento!$E37,Detalhamento!AD$15)),IF(INDEX(Import.PLE,Detalhamento!$E37,Detalhamento!AD$15)&lt;=mediçao,0,OFFSET(Import.PLQ,$A37-1,AD$15-1,1,1)),OFFSET(Import.PLQ,$A37-1,AD$15-1,1,1)),(1-PLE!$AA$28)*OFFSET(Import.PLQ,$A37-1,AD$15-1,1,1))))</f>
        <v>0</v>
      </c>
      <c r="AE37" s="183">
        <f ca="1">IF(AE$13="",0,CHOOSE(Detalhamento.OpçãoServiços,OFFSET(Import.PLQ,$A37-1,AE$15-1,1,1),IF($E37&lt;&gt;1,IF(ISNUMBER(INDEX(Import.PLE,Detalhamento!$E37,Detalhamento!AE$15)),IF(INDEX(Import.PLE,Detalhamento!$E37,Detalhamento!AE$15)&lt;=mediçao,OFFSET(Import.PLQ,$A37-1,AE$15-1,1,1),0),0),PLE!$AA$28*OFFSET(Import.PLQ,$A37-1,AE$15-1,1,1)),IF($E37&lt;&gt;1,IF(ISNUMBER(INDEX(Import.PLE,Detalhamento!$E37,Detalhamento!AE$15)),IF(INDEX(Import.PLE,Detalhamento!$E37,Detalhamento!AE$15)&lt;=mediçao,0,OFFSET(Import.PLQ,$A37-1,AE$15-1,1,1)),OFFSET(Import.PLQ,$A37-1,AE$15-1,1,1)),(1-PLE!$AA$28)*OFFSET(Import.PLQ,$A37-1,AE$15-1,1,1))))</f>
        <v>0</v>
      </c>
      <c r="AF37" s="183">
        <f ca="1">IF(AF$13="",0,CHOOSE(Detalhamento.OpçãoServiços,OFFSET(Import.PLQ,$A37-1,AF$15-1,1,1),IF($E37&lt;&gt;1,IF(ISNUMBER(INDEX(Import.PLE,Detalhamento!$E37,Detalhamento!AF$15)),IF(INDEX(Import.PLE,Detalhamento!$E37,Detalhamento!AF$15)&lt;=mediçao,OFFSET(Import.PLQ,$A37-1,AF$15-1,1,1),0),0),PLE!$AA$28*OFFSET(Import.PLQ,$A37-1,AF$15-1,1,1)),IF($E37&lt;&gt;1,IF(ISNUMBER(INDEX(Import.PLE,Detalhamento!$E37,Detalhamento!AF$15)),IF(INDEX(Import.PLE,Detalhamento!$E37,Detalhamento!AF$15)&lt;=mediçao,0,OFFSET(Import.PLQ,$A37-1,AF$15-1,1,1)),OFFSET(Import.PLQ,$A37-1,AF$15-1,1,1)),(1-PLE!$AA$28)*OFFSET(Import.PLQ,$A37-1,AF$15-1,1,1))))</f>
        <v>0</v>
      </c>
      <c r="AG37" s="183">
        <f ca="1">IF(AG$13="",0,CHOOSE(Detalhamento.OpçãoServiços,OFFSET(Import.PLQ,$A37-1,AG$15-1,1,1),IF($E37&lt;&gt;1,IF(ISNUMBER(INDEX(Import.PLE,Detalhamento!$E37,Detalhamento!AG$15)),IF(INDEX(Import.PLE,Detalhamento!$E37,Detalhamento!AG$15)&lt;=mediçao,OFFSET(Import.PLQ,$A37-1,AG$15-1,1,1),0),0),PLE!$AA$28*OFFSET(Import.PLQ,$A37-1,AG$15-1,1,1)),IF($E37&lt;&gt;1,IF(ISNUMBER(INDEX(Import.PLE,Detalhamento!$E37,Detalhamento!AG$15)),IF(INDEX(Import.PLE,Detalhamento!$E37,Detalhamento!AG$15)&lt;=mediçao,0,OFFSET(Import.PLQ,$A37-1,AG$15-1,1,1)),OFFSET(Import.PLQ,$A37-1,AG$15-1,1,1)),(1-PLE!$AA$28)*OFFSET(Import.PLQ,$A37-1,AG$15-1,1,1))))</f>
        <v>0</v>
      </c>
      <c r="AH37" s="183">
        <f ca="1">IF(AH$13="",0,CHOOSE(Detalhamento.OpçãoServiços,OFFSET(Import.PLQ,$A37-1,AH$15-1,1,1),IF($E37&lt;&gt;1,IF(ISNUMBER(INDEX(Import.PLE,Detalhamento!$E37,Detalhamento!AH$15)),IF(INDEX(Import.PLE,Detalhamento!$E37,Detalhamento!AH$15)&lt;=mediçao,OFFSET(Import.PLQ,$A37-1,AH$15-1,1,1),0),0),PLE!$AA$28*OFFSET(Import.PLQ,$A37-1,AH$15-1,1,1)),IF($E37&lt;&gt;1,IF(ISNUMBER(INDEX(Import.PLE,Detalhamento!$E37,Detalhamento!AH$15)),IF(INDEX(Import.PLE,Detalhamento!$E37,Detalhamento!AH$15)&lt;=mediçao,0,OFFSET(Import.PLQ,$A37-1,AH$15-1,1,1)),OFFSET(Import.PLQ,$A37-1,AH$15-1,1,1)),(1-PLE!$AA$28)*OFFSET(Import.PLQ,$A37-1,AH$15-1,1,1))))</f>
        <v>0</v>
      </c>
      <c r="AI37" s="183">
        <f ca="1">IF(AI$13="",0,CHOOSE(Detalhamento.OpçãoServiços,OFFSET(Import.PLQ,$A37-1,AI$15-1,1,1),IF($E37&lt;&gt;1,IF(ISNUMBER(INDEX(Import.PLE,Detalhamento!$E37,Detalhamento!AI$15)),IF(INDEX(Import.PLE,Detalhamento!$E37,Detalhamento!AI$15)&lt;=mediçao,OFFSET(Import.PLQ,$A37-1,AI$15-1,1,1),0),0),PLE!$AA$28*OFFSET(Import.PLQ,$A37-1,AI$15-1,1,1)),IF($E37&lt;&gt;1,IF(ISNUMBER(INDEX(Import.PLE,Detalhamento!$E37,Detalhamento!AI$15)),IF(INDEX(Import.PLE,Detalhamento!$E37,Detalhamento!AI$15)&lt;=mediçao,0,OFFSET(Import.PLQ,$A37-1,AI$15-1,1,1)),OFFSET(Import.PLQ,$A37-1,AI$15-1,1,1)),(1-PLE!$AA$28)*OFFSET(Import.PLQ,$A37-1,AI$15-1,1,1))))</f>
        <v>0</v>
      </c>
      <c r="AJ37" s="183">
        <f ca="1">IF(AJ$13="",0,CHOOSE(Detalhamento.OpçãoServiços,OFFSET(Import.PLQ,$A37-1,AJ$15-1,1,1),IF($E37&lt;&gt;1,IF(ISNUMBER(INDEX(Import.PLE,Detalhamento!$E37,Detalhamento!AJ$15)),IF(INDEX(Import.PLE,Detalhamento!$E37,Detalhamento!AJ$15)&lt;=mediçao,OFFSET(Import.PLQ,$A37-1,AJ$15-1,1,1),0),0),PLE!$AA$28*OFFSET(Import.PLQ,$A37-1,AJ$15-1,1,1)),IF($E37&lt;&gt;1,IF(ISNUMBER(INDEX(Import.PLE,Detalhamento!$E37,Detalhamento!AJ$15)),IF(INDEX(Import.PLE,Detalhamento!$E37,Detalhamento!AJ$15)&lt;=mediçao,0,OFFSET(Import.PLQ,$A37-1,AJ$15-1,1,1)),OFFSET(Import.PLQ,$A37-1,AJ$15-1,1,1)),(1-PLE!$AA$28)*OFFSET(Import.PLQ,$A37-1,AJ$15-1,1,1))))</f>
        <v>0</v>
      </c>
      <c r="AK37" s="183">
        <f ca="1">IF(AK$13="",0,CHOOSE(Detalhamento.OpçãoServiços,OFFSET(Import.PLQ,$A37-1,AK$15-1,1,1),IF($E37&lt;&gt;1,IF(ISNUMBER(INDEX(Import.PLE,Detalhamento!$E37,Detalhamento!AK$15)),IF(INDEX(Import.PLE,Detalhamento!$E37,Detalhamento!AK$15)&lt;=mediçao,OFFSET(Import.PLQ,$A37-1,AK$15-1,1,1),0),0),PLE!$AA$28*OFFSET(Import.PLQ,$A37-1,AK$15-1,1,1)),IF($E37&lt;&gt;1,IF(ISNUMBER(INDEX(Import.PLE,Detalhamento!$E37,Detalhamento!AK$15)),IF(INDEX(Import.PLE,Detalhamento!$E37,Detalhamento!AK$15)&lt;=mediçao,0,OFFSET(Import.PLQ,$A37-1,AK$15-1,1,1)),OFFSET(Import.PLQ,$A37-1,AK$15-1,1,1)),(1-PLE!$AA$28)*OFFSET(Import.PLQ,$A37-1,AK$15-1,1,1))))</f>
        <v>0</v>
      </c>
      <c r="AL37" s="183">
        <f ca="1">IF(AL$13="",0,CHOOSE(Detalhamento.OpçãoServiços,OFFSET(Import.PLQ,$A37-1,AL$15-1,1,1),IF($E37&lt;&gt;1,IF(ISNUMBER(INDEX(Import.PLE,Detalhamento!$E37,Detalhamento!AL$15)),IF(INDEX(Import.PLE,Detalhamento!$E37,Detalhamento!AL$15)&lt;=mediçao,OFFSET(Import.PLQ,$A37-1,AL$15-1,1,1),0),0),PLE!$AA$28*OFFSET(Import.PLQ,$A37-1,AL$15-1,1,1)),IF($E37&lt;&gt;1,IF(ISNUMBER(INDEX(Import.PLE,Detalhamento!$E37,Detalhamento!AL$15)),IF(INDEX(Import.PLE,Detalhamento!$E37,Detalhamento!AL$15)&lt;=mediçao,0,OFFSET(Import.PLQ,$A37-1,AL$15-1,1,1)),OFFSET(Import.PLQ,$A37-1,AL$15-1,1,1)),(1-PLE!$AA$28)*OFFSET(Import.PLQ,$A37-1,AL$15-1,1,1))))</f>
        <v>0</v>
      </c>
      <c r="AM37" s="183">
        <f ca="1">IF(AM$13="",0,CHOOSE(Detalhamento.OpçãoServiços,OFFSET(Import.PLQ,$A37-1,AM$15-1,1,1),IF($E37&lt;&gt;1,IF(ISNUMBER(INDEX(Import.PLE,Detalhamento!$E37,Detalhamento!AM$15)),IF(INDEX(Import.PLE,Detalhamento!$E37,Detalhamento!AM$15)&lt;=mediçao,OFFSET(Import.PLQ,$A37-1,AM$15-1,1,1),0),0),PLE!$AA$28*OFFSET(Import.PLQ,$A37-1,AM$15-1,1,1)),IF($E37&lt;&gt;1,IF(ISNUMBER(INDEX(Import.PLE,Detalhamento!$E37,Detalhamento!AM$15)),IF(INDEX(Import.PLE,Detalhamento!$E37,Detalhamento!AM$15)&lt;=mediçao,0,OFFSET(Import.PLQ,$A37-1,AM$15-1,1,1)),OFFSET(Import.PLQ,$A37-1,AM$15-1,1,1)),(1-PLE!$AA$28)*OFFSET(Import.PLQ,$A37-1,AM$15-1,1,1))))</f>
        <v>0</v>
      </c>
      <c r="AN37" s="183">
        <f ca="1">IF(AN$13="",0,CHOOSE(Detalhamento.OpçãoServiços,OFFSET(Import.PLQ,$A37-1,AN$15-1,1,1),IF($E37&lt;&gt;1,IF(ISNUMBER(INDEX(Import.PLE,Detalhamento!$E37,Detalhamento!AN$15)),IF(INDEX(Import.PLE,Detalhamento!$E37,Detalhamento!AN$15)&lt;=mediçao,OFFSET(Import.PLQ,$A37-1,AN$15-1,1,1),0),0),PLE!$AA$28*OFFSET(Import.PLQ,$A37-1,AN$15-1,1,1)),IF($E37&lt;&gt;1,IF(ISNUMBER(INDEX(Import.PLE,Detalhamento!$E37,Detalhamento!AN$15)),IF(INDEX(Import.PLE,Detalhamento!$E37,Detalhamento!AN$15)&lt;=mediçao,0,OFFSET(Import.PLQ,$A37-1,AN$15-1,1,1)),OFFSET(Import.PLQ,$A37-1,AN$15-1,1,1)),(1-PLE!$AA$28)*OFFSET(Import.PLQ,$A37-1,AN$15-1,1,1))))</f>
        <v>0</v>
      </c>
      <c r="AO37" s="183">
        <f ca="1">IF(AO$13="",0,CHOOSE(Detalhamento.OpçãoServiços,OFFSET(Import.PLQ,$A37-1,AO$15-1,1,1),IF($E37&lt;&gt;1,IF(ISNUMBER(INDEX(Import.PLE,Detalhamento!$E37,Detalhamento!AO$15)),IF(INDEX(Import.PLE,Detalhamento!$E37,Detalhamento!AO$15)&lt;=mediçao,OFFSET(Import.PLQ,$A37-1,AO$15-1,1,1),0),0),PLE!$AA$28*OFFSET(Import.PLQ,$A37-1,AO$15-1,1,1)),IF($E37&lt;&gt;1,IF(ISNUMBER(INDEX(Import.PLE,Detalhamento!$E37,Detalhamento!AO$15)),IF(INDEX(Import.PLE,Detalhamento!$E37,Detalhamento!AO$15)&lt;=mediçao,0,OFFSET(Import.PLQ,$A37-1,AO$15-1,1,1)),OFFSET(Import.PLQ,$A37-1,AO$15-1,1,1)),(1-PLE!$AA$28)*OFFSET(Import.PLQ,$A37-1,AO$15-1,1,1))))</f>
        <v>0</v>
      </c>
      <c r="AP37" s="183">
        <f ca="1">IF(AP$13="",0,CHOOSE(Detalhamento.OpçãoServiços,OFFSET(Import.PLQ,$A37-1,AP$15-1,1,1),IF($E37&lt;&gt;1,IF(ISNUMBER(INDEX(Import.PLE,Detalhamento!$E37,Detalhamento!AP$15)),IF(INDEX(Import.PLE,Detalhamento!$E37,Detalhamento!AP$15)&lt;=mediçao,OFFSET(Import.PLQ,$A37-1,AP$15-1,1,1),0),0),PLE!$AA$28*OFFSET(Import.PLQ,$A37-1,AP$15-1,1,1)),IF($E37&lt;&gt;1,IF(ISNUMBER(INDEX(Import.PLE,Detalhamento!$E37,Detalhamento!AP$15)),IF(INDEX(Import.PLE,Detalhamento!$E37,Detalhamento!AP$15)&lt;=mediçao,0,OFFSET(Import.PLQ,$A37-1,AP$15-1,1,1)),OFFSET(Import.PLQ,$A37-1,AP$15-1,1,1)),(1-PLE!$AA$28)*OFFSET(Import.PLQ,$A37-1,AP$15-1,1,1))))</f>
        <v>0</v>
      </c>
      <c r="AQ37" s="183">
        <f ca="1">IF(AQ$13="",0,CHOOSE(Detalhamento.OpçãoServiços,OFFSET(Import.PLQ,$A37-1,AQ$15-1,1,1),IF($E37&lt;&gt;1,IF(ISNUMBER(INDEX(Import.PLE,Detalhamento!$E37,Detalhamento!AQ$15)),IF(INDEX(Import.PLE,Detalhamento!$E37,Detalhamento!AQ$15)&lt;=mediçao,OFFSET(Import.PLQ,$A37-1,AQ$15-1,1,1),0),0),PLE!$AA$28*OFFSET(Import.PLQ,$A37-1,AQ$15-1,1,1)),IF($E37&lt;&gt;1,IF(ISNUMBER(INDEX(Import.PLE,Detalhamento!$E37,Detalhamento!AQ$15)),IF(INDEX(Import.PLE,Detalhamento!$E37,Detalhamento!AQ$15)&lt;=mediçao,0,OFFSET(Import.PLQ,$A37-1,AQ$15-1,1,1)),OFFSET(Import.PLQ,$A37-1,AQ$15-1,1,1)),(1-PLE!$AA$28)*OFFSET(Import.PLQ,$A37-1,AQ$15-1,1,1))))</f>
        <v>0</v>
      </c>
      <c r="AR37" s="183">
        <f ca="1">IF(AR$13="",0,CHOOSE(Detalhamento.OpçãoServiços,OFFSET(Import.PLQ,$A37-1,AR$15-1,1,1),IF($E37&lt;&gt;1,IF(ISNUMBER(INDEX(Import.PLE,Detalhamento!$E37,Detalhamento!AR$15)),IF(INDEX(Import.PLE,Detalhamento!$E37,Detalhamento!AR$15)&lt;=mediçao,OFFSET(Import.PLQ,$A37-1,AR$15-1,1,1),0),0),PLE!$AA$28*OFFSET(Import.PLQ,$A37-1,AR$15-1,1,1)),IF($E37&lt;&gt;1,IF(ISNUMBER(INDEX(Import.PLE,Detalhamento!$E37,Detalhamento!AR$15)),IF(INDEX(Import.PLE,Detalhamento!$E37,Detalhamento!AR$15)&lt;=mediçao,0,OFFSET(Import.PLQ,$A37-1,AR$15-1,1,1)),OFFSET(Import.PLQ,$A37-1,AR$15-1,1,1)),(1-PLE!$AA$28)*OFFSET(Import.PLQ,$A37-1,AR$15-1,1,1))))</f>
        <v>0</v>
      </c>
      <c r="AS37" s="183">
        <f ca="1">IF(AS$13="",0,CHOOSE(Detalhamento.OpçãoServiços,OFFSET(Import.PLQ,$A37-1,AS$15-1,1,1),IF($E37&lt;&gt;1,IF(ISNUMBER(INDEX(Import.PLE,Detalhamento!$E37,Detalhamento!AS$15)),IF(INDEX(Import.PLE,Detalhamento!$E37,Detalhamento!AS$15)&lt;=mediçao,OFFSET(Import.PLQ,$A37-1,AS$15-1,1,1),0),0),PLE!$AA$28*OFFSET(Import.PLQ,$A37-1,AS$15-1,1,1)),IF($E37&lt;&gt;1,IF(ISNUMBER(INDEX(Import.PLE,Detalhamento!$E37,Detalhamento!AS$15)),IF(INDEX(Import.PLE,Detalhamento!$E37,Detalhamento!AS$15)&lt;=mediçao,0,OFFSET(Import.PLQ,$A37-1,AS$15-1,1,1)),OFFSET(Import.PLQ,$A37-1,AS$15-1,1,1)),(1-PLE!$AA$28)*OFFSET(Import.PLQ,$A37-1,AS$15-1,1,1))))</f>
        <v>0</v>
      </c>
      <c r="AT37" s="183">
        <f ca="1">IF(AT$13="",0,CHOOSE(Detalhamento.OpçãoServiços,OFFSET(Import.PLQ,$A37-1,AT$15-1,1,1),IF($E37&lt;&gt;1,IF(ISNUMBER(INDEX(Import.PLE,Detalhamento!$E37,Detalhamento!AT$15)),IF(INDEX(Import.PLE,Detalhamento!$E37,Detalhamento!AT$15)&lt;=mediçao,OFFSET(Import.PLQ,$A37-1,AT$15-1,1,1),0),0),PLE!$AA$28*OFFSET(Import.PLQ,$A37-1,AT$15-1,1,1)),IF($E37&lt;&gt;1,IF(ISNUMBER(INDEX(Import.PLE,Detalhamento!$E37,Detalhamento!AT$15)),IF(INDEX(Import.PLE,Detalhamento!$E37,Detalhamento!AT$15)&lt;=mediçao,0,OFFSET(Import.PLQ,$A37-1,AT$15-1,1,1)),OFFSET(Import.PLQ,$A37-1,AT$15-1,1,1)),(1-PLE!$AA$28)*OFFSET(Import.PLQ,$A37-1,AT$15-1,1,1))))</f>
        <v>0</v>
      </c>
      <c r="AU37" s="183">
        <f ca="1">IF(AU$13="",0,CHOOSE(Detalhamento.OpçãoServiços,OFFSET(Import.PLQ,$A37-1,AU$15-1,1,1),IF($E37&lt;&gt;1,IF(ISNUMBER(INDEX(Import.PLE,Detalhamento!$E37,Detalhamento!AU$15)),IF(INDEX(Import.PLE,Detalhamento!$E37,Detalhamento!AU$15)&lt;=mediçao,OFFSET(Import.PLQ,$A37-1,AU$15-1,1,1),0),0),PLE!$AA$28*OFFSET(Import.PLQ,$A37-1,AU$15-1,1,1)),IF($E37&lt;&gt;1,IF(ISNUMBER(INDEX(Import.PLE,Detalhamento!$E37,Detalhamento!AU$15)),IF(INDEX(Import.PLE,Detalhamento!$E37,Detalhamento!AU$15)&lt;=mediçao,0,OFFSET(Import.PLQ,$A37-1,AU$15-1,1,1)),OFFSET(Import.PLQ,$A37-1,AU$15-1,1,1)),(1-PLE!$AA$28)*OFFSET(Import.PLQ,$A37-1,AU$15-1,1,1))))</f>
        <v>0</v>
      </c>
      <c r="AV37" s="183">
        <f ca="1">IF(AV$13="",0,CHOOSE(Detalhamento.OpçãoServiços,OFFSET(Import.PLQ,$A37-1,AV$15-1,1,1),IF($E37&lt;&gt;1,IF(ISNUMBER(INDEX(Import.PLE,Detalhamento!$E37,Detalhamento!AV$15)),IF(INDEX(Import.PLE,Detalhamento!$E37,Detalhamento!AV$15)&lt;=mediçao,OFFSET(Import.PLQ,$A37-1,AV$15-1,1,1),0),0),PLE!$AA$28*OFFSET(Import.PLQ,$A37-1,AV$15-1,1,1)),IF($E37&lt;&gt;1,IF(ISNUMBER(INDEX(Import.PLE,Detalhamento!$E37,Detalhamento!AV$15)),IF(INDEX(Import.PLE,Detalhamento!$E37,Detalhamento!AV$15)&lt;=mediçao,0,OFFSET(Import.PLQ,$A37-1,AV$15-1,1,1)),OFFSET(Import.PLQ,$A37-1,AV$15-1,1,1)),(1-PLE!$AA$28)*OFFSET(Import.PLQ,$A37-1,AV$15-1,1,1))))</f>
        <v>0</v>
      </c>
      <c r="AW37" s="183">
        <f ca="1">IF(AW$13="",0,CHOOSE(Detalhamento.OpçãoServiços,OFFSET(Import.PLQ,$A37-1,AW$15-1,1,1),IF($E37&lt;&gt;1,IF(ISNUMBER(INDEX(Import.PLE,Detalhamento!$E37,Detalhamento!AW$15)),IF(INDEX(Import.PLE,Detalhamento!$E37,Detalhamento!AW$15)&lt;=mediçao,OFFSET(Import.PLQ,$A37-1,AW$15-1,1,1),0),0),PLE!$AA$28*OFFSET(Import.PLQ,$A37-1,AW$15-1,1,1)),IF($E37&lt;&gt;1,IF(ISNUMBER(INDEX(Import.PLE,Detalhamento!$E37,Detalhamento!AW$15)),IF(INDEX(Import.PLE,Detalhamento!$E37,Detalhamento!AW$15)&lt;=mediçao,0,OFFSET(Import.PLQ,$A37-1,AW$15-1,1,1)),OFFSET(Import.PLQ,$A37-1,AW$15-1,1,1)),(1-PLE!$AA$28)*OFFSET(Import.PLQ,$A37-1,AW$15-1,1,1))))</f>
        <v>0</v>
      </c>
      <c r="AX37" s="183">
        <f ca="1">IF(AX$13="",0,CHOOSE(Detalhamento.OpçãoServiços,OFFSET(Import.PLQ,$A37-1,AX$15-1,1,1),IF($E37&lt;&gt;1,IF(ISNUMBER(INDEX(Import.PLE,Detalhamento!$E37,Detalhamento!AX$15)),IF(INDEX(Import.PLE,Detalhamento!$E37,Detalhamento!AX$15)&lt;=mediçao,OFFSET(Import.PLQ,$A37-1,AX$15-1,1,1),0),0),PLE!$AA$28*OFFSET(Import.PLQ,$A37-1,AX$15-1,1,1)),IF($E37&lt;&gt;1,IF(ISNUMBER(INDEX(Import.PLE,Detalhamento!$E37,Detalhamento!AX$15)),IF(INDEX(Import.PLE,Detalhamento!$E37,Detalhamento!AX$15)&lt;=mediçao,0,OFFSET(Import.PLQ,$A37-1,AX$15-1,1,1)),OFFSET(Import.PLQ,$A37-1,AX$15-1,1,1)),(1-PLE!$AA$28)*OFFSET(Import.PLQ,$A37-1,AX$15-1,1,1))))</f>
        <v>0</v>
      </c>
      <c r="AY37" s="183">
        <f ca="1">IF(AY$13="",0,CHOOSE(Detalhamento.OpçãoServiços,OFFSET(Import.PLQ,$A37-1,AY$15-1,1,1),IF($E37&lt;&gt;1,IF(ISNUMBER(INDEX(Import.PLE,Detalhamento!$E37,Detalhamento!AY$15)),IF(INDEX(Import.PLE,Detalhamento!$E37,Detalhamento!AY$15)&lt;=mediçao,OFFSET(Import.PLQ,$A37-1,AY$15-1,1,1),0),0),PLE!$AA$28*OFFSET(Import.PLQ,$A37-1,AY$15-1,1,1)),IF($E37&lt;&gt;1,IF(ISNUMBER(INDEX(Import.PLE,Detalhamento!$E37,Detalhamento!AY$15)),IF(INDEX(Import.PLE,Detalhamento!$E37,Detalhamento!AY$15)&lt;=mediçao,0,OFFSET(Import.PLQ,$A37-1,AY$15-1,1,1)),OFFSET(Import.PLQ,$A37-1,AY$15-1,1,1)),(1-PLE!$AA$28)*OFFSET(Import.PLQ,$A37-1,AY$15-1,1,1))))</f>
        <v>0</v>
      </c>
      <c r="AZ37" s="183">
        <f ca="1">IF(AZ$13="",0,CHOOSE(Detalhamento.OpçãoServiços,OFFSET(Import.PLQ,$A37-1,AZ$15-1,1,1),IF($E37&lt;&gt;1,IF(ISNUMBER(INDEX(Import.PLE,Detalhamento!$E37,Detalhamento!AZ$15)),IF(INDEX(Import.PLE,Detalhamento!$E37,Detalhamento!AZ$15)&lt;=mediçao,OFFSET(Import.PLQ,$A37-1,AZ$15-1,1,1),0),0),PLE!$AA$28*OFFSET(Import.PLQ,$A37-1,AZ$15-1,1,1)),IF($E37&lt;&gt;1,IF(ISNUMBER(INDEX(Import.PLE,Detalhamento!$E37,Detalhamento!AZ$15)),IF(INDEX(Import.PLE,Detalhamento!$E37,Detalhamento!AZ$15)&lt;=mediçao,0,OFFSET(Import.PLQ,$A37-1,AZ$15-1,1,1)),OFFSET(Import.PLQ,$A37-1,AZ$15-1,1,1)),(1-PLE!$AA$28)*OFFSET(Import.PLQ,$A37-1,AZ$15-1,1,1))))</f>
        <v>0</v>
      </c>
      <c r="BA37" s="183">
        <f ca="1">IF(BA$13="",0,CHOOSE(Detalhamento.OpçãoServiços,OFFSET(Import.PLQ,$A37-1,BA$15-1,1,1),IF($E37&lt;&gt;1,IF(ISNUMBER(INDEX(Import.PLE,Detalhamento!$E37,Detalhamento!BA$15)),IF(INDEX(Import.PLE,Detalhamento!$E37,Detalhamento!BA$15)&lt;=mediçao,OFFSET(Import.PLQ,$A37-1,BA$15-1,1,1),0),0),PLE!$AA$28*OFFSET(Import.PLQ,$A37-1,BA$15-1,1,1)),IF($E37&lt;&gt;1,IF(ISNUMBER(INDEX(Import.PLE,Detalhamento!$E37,Detalhamento!BA$15)),IF(INDEX(Import.PLE,Detalhamento!$E37,Detalhamento!BA$15)&lt;=mediçao,0,OFFSET(Import.PLQ,$A37-1,BA$15-1,1,1)),OFFSET(Import.PLQ,$A37-1,BA$15-1,1,1)),(1-PLE!$AA$28)*OFFSET(Import.PLQ,$A37-1,BA$15-1,1,1))))</f>
        <v>0</v>
      </c>
      <c r="BB37" s="183">
        <f ca="1">IF(BB$13="",0,CHOOSE(Detalhamento.OpçãoServiços,OFFSET(Import.PLQ,$A37-1,BB$15-1,1,1),IF($E37&lt;&gt;1,IF(ISNUMBER(INDEX(Import.PLE,Detalhamento!$E37,Detalhamento!BB$15)),IF(INDEX(Import.PLE,Detalhamento!$E37,Detalhamento!BB$15)&lt;=mediçao,OFFSET(Import.PLQ,$A37-1,BB$15-1,1,1),0),0),PLE!$AA$28*OFFSET(Import.PLQ,$A37-1,BB$15-1,1,1)),IF($E37&lt;&gt;1,IF(ISNUMBER(INDEX(Import.PLE,Detalhamento!$E37,Detalhamento!BB$15)),IF(INDEX(Import.PLE,Detalhamento!$E37,Detalhamento!BB$15)&lt;=mediçao,0,OFFSET(Import.PLQ,$A37-1,BB$15-1,1,1)),OFFSET(Import.PLQ,$A37-1,BB$15-1,1,1)),(1-PLE!$AA$28)*OFFSET(Import.PLQ,$A37-1,BB$15-1,1,1))))</f>
        <v>0</v>
      </c>
      <c r="BC37" s="183">
        <f ca="1">IF(BC$13="",0,CHOOSE(Detalhamento.OpçãoServiços,OFFSET(Import.PLQ,$A37-1,BC$15-1,1,1),IF($E37&lt;&gt;1,IF(ISNUMBER(INDEX(Import.PLE,Detalhamento!$E37,Detalhamento!BC$15)),IF(INDEX(Import.PLE,Detalhamento!$E37,Detalhamento!BC$15)&lt;=mediçao,OFFSET(Import.PLQ,$A37-1,BC$15-1,1,1),0),0),PLE!$AA$28*OFFSET(Import.PLQ,$A37-1,BC$15-1,1,1)),IF($E37&lt;&gt;1,IF(ISNUMBER(INDEX(Import.PLE,Detalhamento!$E37,Detalhamento!BC$15)),IF(INDEX(Import.PLE,Detalhamento!$E37,Detalhamento!BC$15)&lt;=mediçao,0,OFFSET(Import.PLQ,$A37-1,BC$15-1,1,1)),OFFSET(Import.PLQ,$A37-1,BC$15-1,1,1)),(1-PLE!$AA$28)*OFFSET(Import.PLQ,$A37-1,BC$15-1,1,1))))</f>
        <v>0</v>
      </c>
      <c r="BD37" s="183">
        <f ca="1">IF(BD$13="",0,CHOOSE(Detalhamento.OpçãoServiços,OFFSET(Import.PLQ,$A37-1,BD$15-1,1,1),IF($E37&lt;&gt;1,IF(ISNUMBER(INDEX(Import.PLE,Detalhamento!$E37,Detalhamento!BD$15)),IF(INDEX(Import.PLE,Detalhamento!$E37,Detalhamento!BD$15)&lt;=mediçao,OFFSET(Import.PLQ,$A37-1,BD$15-1,1,1),0),0),PLE!$AA$28*OFFSET(Import.PLQ,$A37-1,BD$15-1,1,1)),IF($E37&lt;&gt;1,IF(ISNUMBER(INDEX(Import.PLE,Detalhamento!$E37,Detalhamento!BD$15)),IF(INDEX(Import.PLE,Detalhamento!$E37,Detalhamento!BD$15)&lt;=mediçao,0,OFFSET(Import.PLQ,$A37-1,BD$15-1,1,1)),OFFSET(Import.PLQ,$A37-1,BD$15-1,1,1)),(1-PLE!$AA$28)*OFFSET(Import.PLQ,$A37-1,BD$15-1,1,1))))</f>
        <v>0</v>
      </c>
      <c r="BE37" s="183">
        <f ca="1">IF(BE$13="",0,CHOOSE(Detalhamento.OpçãoServiços,OFFSET(Import.PLQ,$A37-1,BE$15-1,1,1),IF($E37&lt;&gt;1,IF(ISNUMBER(INDEX(Import.PLE,Detalhamento!$E37,Detalhamento!BE$15)),IF(INDEX(Import.PLE,Detalhamento!$E37,Detalhamento!BE$15)&lt;=mediçao,OFFSET(Import.PLQ,$A37-1,BE$15-1,1,1),0),0),PLE!$AA$28*OFFSET(Import.PLQ,$A37-1,BE$15-1,1,1)),IF($E37&lt;&gt;1,IF(ISNUMBER(INDEX(Import.PLE,Detalhamento!$E37,Detalhamento!BE$15)),IF(INDEX(Import.PLE,Detalhamento!$E37,Detalhamento!BE$15)&lt;=mediçao,0,OFFSET(Import.PLQ,$A37-1,BE$15-1,1,1)),OFFSET(Import.PLQ,$A37-1,BE$15-1,1,1)),(1-PLE!$AA$28)*OFFSET(Import.PLQ,$A37-1,BE$15-1,1,1))))</f>
        <v>0</v>
      </c>
      <c r="BF37" s="183">
        <f ca="1">IF(BF$13="",0,CHOOSE(Detalhamento.OpçãoServiços,OFFSET(Import.PLQ,$A37-1,BF$15-1,1,1),IF($E37&lt;&gt;1,IF(ISNUMBER(INDEX(Import.PLE,Detalhamento!$E37,Detalhamento!BF$15)),IF(INDEX(Import.PLE,Detalhamento!$E37,Detalhamento!BF$15)&lt;=mediçao,OFFSET(Import.PLQ,$A37-1,BF$15-1,1,1),0),0),PLE!$AA$28*OFFSET(Import.PLQ,$A37-1,BF$15-1,1,1)),IF($E37&lt;&gt;1,IF(ISNUMBER(INDEX(Import.PLE,Detalhamento!$E37,Detalhamento!BF$15)),IF(INDEX(Import.PLE,Detalhamento!$E37,Detalhamento!BF$15)&lt;=mediçao,0,OFFSET(Import.PLQ,$A37-1,BF$15-1,1,1)),OFFSET(Import.PLQ,$A37-1,BF$15-1,1,1)),(1-PLE!$AA$28)*OFFSET(Import.PLQ,$A37-1,BF$15-1,1,1))))</f>
        <v>0</v>
      </c>
      <c r="BG37" s="183">
        <f ca="1">IF(BG$13="",0,CHOOSE(Detalhamento.OpçãoServiços,OFFSET(Import.PLQ,$A37-1,BG$15-1,1,1),IF($E37&lt;&gt;1,IF(ISNUMBER(INDEX(Import.PLE,Detalhamento!$E37,Detalhamento!BG$15)),IF(INDEX(Import.PLE,Detalhamento!$E37,Detalhamento!BG$15)&lt;=mediçao,OFFSET(Import.PLQ,$A37-1,BG$15-1,1,1),0),0),PLE!$AA$28*OFFSET(Import.PLQ,$A37-1,BG$15-1,1,1)),IF($E37&lt;&gt;1,IF(ISNUMBER(INDEX(Import.PLE,Detalhamento!$E37,Detalhamento!BG$15)),IF(INDEX(Import.PLE,Detalhamento!$E37,Detalhamento!BG$15)&lt;=mediçao,0,OFFSET(Import.PLQ,$A37-1,BG$15-1,1,1)),OFFSET(Import.PLQ,$A37-1,BG$15-1,1,1)),(1-PLE!$AA$28)*OFFSET(Import.PLQ,$A37-1,BG$15-1,1,1))))</f>
        <v>0</v>
      </c>
      <c r="BH37" s="183">
        <f ca="1">IF(BH$13="",0,CHOOSE(Detalhamento.OpçãoServiços,OFFSET(Import.PLQ,$A37-1,BH$15-1,1,1),IF($E37&lt;&gt;1,IF(ISNUMBER(INDEX(Import.PLE,Detalhamento!$E37,Detalhamento!BH$15)),IF(INDEX(Import.PLE,Detalhamento!$E37,Detalhamento!BH$15)&lt;=mediçao,OFFSET(Import.PLQ,$A37-1,BH$15-1,1,1),0),0),PLE!$AA$28*OFFSET(Import.PLQ,$A37-1,BH$15-1,1,1)),IF($E37&lt;&gt;1,IF(ISNUMBER(INDEX(Import.PLE,Detalhamento!$E37,Detalhamento!BH$15)),IF(INDEX(Import.PLE,Detalhamento!$E37,Detalhamento!BH$15)&lt;=mediçao,0,OFFSET(Import.PLQ,$A37-1,BH$15-1,1,1)),OFFSET(Import.PLQ,$A37-1,BH$15-1,1,1)),(1-PLE!$AA$28)*OFFSET(Import.PLQ,$A37-1,BH$15-1,1,1))))</f>
        <v>0</v>
      </c>
      <c r="BI37" s="183">
        <f ca="1">IF(BI$13="",0,CHOOSE(Detalhamento.OpçãoServiços,OFFSET(Import.PLQ,$A37-1,BI$15-1,1,1),IF($E37&lt;&gt;1,IF(ISNUMBER(INDEX(Import.PLE,Detalhamento!$E37,Detalhamento!BI$15)),IF(INDEX(Import.PLE,Detalhamento!$E37,Detalhamento!BI$15)&lt;=mediçao,OFFSET(Import.PLQ,$A37-1,BI$15-1,1,1),0),0),PLE!$AA$28*OFFSET(Import.PLQ,$A37-1,BI$15-1,1,1)),IF($E37&lt;&gt;1,IF(ISNUMBER(INDEX(Import.PLE,Detalhamento!$E37,Detalhamento!BI$15)),IF(INDEX(Import.PLE,Detalhamento!$E37,Detalhamento!BI$15)&lt;=mediçao,0,OFFSET(Import.PLQ,$A37-1,BI$15-1,1,1)),OFFSET(Import.PLQ,$A37-1,BI$15-1,1,1)),(1-PLE!$AA$28)*OFFSET(Import.PLQ,$A37-1,BI$15-1,1,1))))</f>
        <v>0</v>
      </c>
    </row>
    <row r="38" spans="1:61" ht="33.75" x14ac:dyDescent="0.2">
      <c r="A38" s="196">
        <v>15</v>
      </c>
      <c r="B38" s="28" t="str">
        <f t="shared" ca="1" si="8"/>
        <v>Serviço</v>
      </c>
      <c r="E38" s="193">
        <f t="shared" ca="1" si="9"/>
        <v>6</v>
      </c>
      <c r="F38" s="194">
        <f t="shared" ca="1" si="10"/>
        <v>60015</v>
      </c>
      <c r="G38" s="194" t="str">
        <f t="shared" ca="1" si="11"/>
        <v>6.1</v>
      </c>
      <c r="H38" s="222" t="str">
        <f t="shared" ca="1" si="11"/>
        <v>ESCAVACAO E CARGA MATERIAL 1A CATEGORIA, UTILIZANDO TRATOR DE ESTEIRAS DE 110 A 160HP COM LAMINA, PESO OPERACIONAL * 13T  E PA CARREGADEIRA COM 170 HP.</v>
      </c>
      <c r="I38" s="48" t="str">
        <f t="shared" ca="1" si="12"/>
        <v>M3</v>
      </c>
      <c r="J38" s="183">
        <f t="shared" ca="1" si="13"/>
        <v>2746.9879999999998</v>
      </c>
      <c r="K38" s="83"/>
      <c r="L38" s="183">
        <f ca="1">IF(L$13="",0,CHOOSE(Detalhamento.OpçãoServiços,OFFSET(Import.PLQ,$A38-1,L$15-1,1,1),IF($E38&lt;&gt;1,IF(ISNUMBER(INDEX(Import.PLE,Detalhamento!$E38,Detalhamento!L$15)),IF(INDEX(Import.PLE,Detalhamento!$E38,Detalhamento!L$15)&lt;=mediçao,OFFSET(Import.PLQ,$A38-1,L$15-1,1,1),0),0),PLE!$AA$28*OFFSET(Import.PLQ,$A38-1,L$15-1,1,1)),IF($E38&lt;&gt;1,IF(ISNUMBER(INDEX(Import.PLE,Detalhamento!$E38,Detalhamento!L$15)),IF(INDEX(Import.PLE,Detalhamento!$E38,Detalhamento!L$15)&lt;=mediçao,0,OFFSET(Import.PLQ,$A38-1,L$15-1,1,1)),OFFSET(Import.PLQ,$A38-1,L$15-1,1,1)),(1-PLE!$AA$28)*OFFSET(Import.PLQ,$A38-1,L$15-1,1,1))))</f>
        <v>2746.9879999999998</v>
      </c>
      <c r="M38" s="183">
        <f ca="1">IF(M$13="",0,CHOOSE(Detalhamento.OpçãoServiços,OFFSET(Import.PLQ,$A38-1,M$15-1,1,1),IF($E38&lt;&gt;1,IF(ISNUMBER(INDEX(Import.PLE,Detalhamento!$E38,Detalhamento!M$15)),IF(INDEX(Import.PLE,Detalhamento!$E38,Detalhamento!M$15)&lt;=mediçao,OFFSET(Import.PLQ,$A38-1,M$15-1,1,1),0),0),PLE!$AA$28*OFFSET(Import.PLQ,$A38-1,M$15-1,1,1)),IF($E38&lt;&gt;1,IF(ISNUMBER(INDEX(Import.PLE,Detalhamento!$E38,Detalhamento!M$15)),IF(INDEX(Import.PLE,Detalhamento!$E38,Detalhamento!M$15)&lt;=mediçao,0,OFFSET(Import.PLQ,$A38-1,M$15-1,1,1)),OFFSET(Import.PLQ,$A38-1,M$15-1,1,1)),(1-PLE!$AA$28)*OFFSET(Import.PLQ,$A38-1,M$15-1,1,1))))</f>
        <v>0</v>
      </c>
      <c r="N38" s="183">
        <f ca="1">IF(N$13="",0,CHOOSE(Detalhamento.OpçãoServiços,OFFSET(Import.PLQ,$A38-1,N$15-1,1,1),IF($E38&lt;&gt;1,IF(ISNUMBER(INDEX(Import.PLE,Detalhamento!$E38,Detalhamento!N$15)),IF(INDEX(Import.PLE,Detalhamento!$E38,Detalhamento!N$15)&lt;=mediçao,OFFSET(Import.PLQ,$A38-1,N$15-1,1,1),0),0),PLE!$AA$28*OFFSET(Import.PLQ,$A38-1,N$15-1,1,1)),IF($E38&lt;&gt;1,IF(ISNUMBER(INDEX(Import.PLE,Detalhamento!$E38,Detalhamento!N$15)),IF(INDEX(Import.PLE,Detalhamento!$E38,Detalhamento!N$15)&lt;=mediçao,0,OFFSET(Import.PLQ,$A38-1,N$15-1,1,1)),OFFSET(Import.PLQ,$A38-1,N$15-1,1,1)),(1-PLE!$AA$28)*OFFSET(Import.PLQ,$A38-1,N$15-1,1,1))))</f>
        <v>0</v>
      </c>
      <c r="O38" s="183">
        <f ca="1">IF(O$13="",0,CHOOSE(Detalhamento.OpçãoServiços,OFFSET(Import.PLQ,$A38-1,O$15-1,1,1),IF($E38&lt;&gt;1,IF(ISNUMBER(INDEX(Import.PLE,Detalhamento!$E38,Detalhamento!O$15)),IF(INDEX(Import.PLE,Detalhamento!$E38,Detalhamento!O$15)&lt;=mediçao,OFFSET(Import.PLQ,$A38-1,O$15-1,1,1),0),0),PLE!$AA$28*OFFSET(Import.PLQ,$A38-1,O$15-1,1,1)),IF($E38&lt;&gt;1,IF(ISNUMBER(INDEX(Import.PLE,Detalhamento!$E38,Detalhamento!O$15)),IF(INDEX(Import.PLE,Detalhamento!$E38,Detalhamento!O$15)&lt;=mediçao,0,OFFSET(Import.PLQ,$A38-1,O$15-1,1,1)),OFFSET(Import.PLQ,$A38-1,O$15-1,1,1)),(1-PLE!$AA$28)*OFFSET(Import.PLQ,$A38-1,O$15-1,1,1))))</f>
        <v>0</v>
      </c>
      <c r="P38" s="183">
        <f ca="1">IF(P$13="",0,CHOOSE(Detalhamento.OpçãoServiços,OFFSET(Import.PLQ,$A38-1,P$15-1,1,1),IF($E38&lt;&gt;1,IF(ISNUMBER(INDEX(Import.PLE,Detalhamento!$E38,Detalhamento!P$15)),IF(INDEX(Import.PLE,Detalhamento!$E38,Detalhamento!P$15)&lt;=mediçao,OFFSET(Import.PLQ,$A38-1,P$15-1,1,1),0),0),PLE!$AA$28*OFFSET(Import.PLQ,$A38-1,P$15-1,1,1)),IF($E38&lt;&gt;1,IF(ISNUMBER(INDEX(Import.PLE,Detalhamento!$E38,Detalhamento!P$15)),IF(INDEX(Import.PLE,Detalhamento!$E38,Detalhamento!P$15)&lt;=mediçao,0,OFFSET(Import.PLQ,$A38-1,P$15-1,1,1)),OFFSET(Import.PLQ,$A38-1,P$15-1,1,1)),(1-PLE!$AA$28)*OFFSET(Import.PLQ,$A38-1,P$15-1,1,1))))</f>
        <v>0</v>
      </c>
      <c r="Q38" s="183">
        <f ca="1">IF(Q$13="",0,CHOOSE(Detalhamento.OpçãoServiços,OFFSET(Import.PLQ,$A38-1,Q$15-1,1,1),IF($E38&lt;&gt;1,IF(ISNUMBER(INDEX(Import.PLE,Detalhamento!$E38,Detalhamento!Q$15)),IF(INDEX(Import.PLE,Detalhamento!$E38,Detalhamento!Q$15)&lt;=mediçao,OFFSET(Import.PLQ,$A38-1,Q$15-1,1,1),0),0),PLE!$AA$28*OFFSET(Import.PLQ,$A38-1,Q$15-1,1,1)),IF($E38&lt;&gt;1,IF(ISNUMBER(INDEX(Import.PLE,Detalhamento!$E38,Detalhamento!Q$15)),IF(INDEX(Import.PLE,Detalhamento!$E38,Detalhamento!Q$15)&lt;=mediçao,0,OFFSET(Import.PLQ,$A38-1,Q$15-1,1,1)),OFFSET(Import.PLQ,$A38-1,Q$15-1,1,1)),(1-PLE!$AA$28)*OFFSET(Import.PLQ,$A38-1,Q$15-1,1,1))))</f>
        <v>0</v>
      </c>
      <c r="R38" s="183">
        <f ca="1">IF(R$13="",0,CHOOSE(Detalhamento.OpçãoServiços,OFFSET(Import.PLQ,$A38-1,R$15-1,1,1),IF($E38&lt;&gt;1,IF(ISNUMBER(INDEX(Import.PLE,Detalhamento!$E38,Detalhamento!R$15)),IF(INDEX(Import.PLE,Detalhamento!$E38,Detalhamento!R$15)&lt;=mediçao,OFFSET(Import.PLQ,$A38-1,R$15-1,1,1),0),0),PLE!$AA$28*OFFSET(Import.PLQ,$A38-1,R$15-1,1,1)),IF($E38&lt;&gt;1,IF(ISNUMBER(INDEX(Import.PLE,Detalhamento!$E38,Detalhamento!R$15)),IF(INDEX(Import.PLE,Detalhamento!$E38,Detalhamento!R$15)&lt;=mediçao,0,OFFSET(Import.PLQ,$A38-1,R$15-1,1,1)),OFFSET(Import.PLQ,$A38-1,R$15-1,1,1)),(1-PLE!$AA$28)*OFFSET(Import.PLQ,$A38-1,R$15-1,1,1))))</f>
        <v>0</v>
      </c>
      <c r="S38" s="183">
        <f ca="1">IF(S$13="",0,CHOOSE(Detalhamento.OpçãoServiços,OFFSET(Import.PLQ,$A38-1,S$15-1,1,1),IF($E38&lt;&gt;1,IF(ISNUMBER(INDEX(Import.PLE,Detalhamento!$E38,Detalhamento!S$15)),IF(INDEX(Import.PLE,Detalhamento!$E38,Detalhamento!S$15)&lt;=mediçao,OFFSET(Import.PLQ,$A38-1,S$15-1,1,1),0),0),PLE!$AA$28*OFFSET(Import.PLQ,$A38-1,S$15-1,1,1)),IF($E38&lt;&gt;1,IF(ISNUMBER(INDEX(Import.PLE,Detalhamento!$E38,Detalhamento!S$15)),IF(INDEX(Import.PLE,Detalhamento!$E38,Detalhamento!S$15)&lt;=mediçao,0,OFFSET(Import.PLQ,$A38-1,S$15-1,1,1)),OFFSET(Import.PLQ,$A38-1,S$15-1,1,1)),(1-PLE!$AA$28)*OFFSET(Import.PLQ,$A38-1,S$15-1,1,1))))</f>
        <v>0</v>
      </c>
      <c r="T38" s="183">
        <f ca="1">IF(T$13="",0,CHOOSE(Detalhamento.OpçãoServiços,OFFSET(Import.PLQ,$A38-1,T$15-1,1,1),IF($E38&lt;&gt;1,IF(ISNUMBER(INDEX(Import.PLE,Detalhamento!$E38,Detalhamento!T$15)),IF(INDEX(Import.PLE,Detalhamento!$E38,Detalhamento!T$15)&lt;=mediçao,OFFSET(Import.PLQ,$A38-1,T$15-1,1,1),0),0),PLE!$AA$28*OFFSET(Import.PLQ,$A38-1,T$15-1,1,1)),IF($E38&lt;&gt;1,IF(ISNUMBER(INDEX(Import.PLE,Detalhamento!$E38,Detalhamento!T$15)),IF(INDEX(Import.PLE,Detalhamento!$E38,Detalhamento!T$15)&lt;=mediçao,0,OFFSET(Import.PLQ,$A38-1,T$15-1,1,1)),OFFSET(Import.PLQ,$A38-1,T$15-1,1,1)),(1-PLE!$AA$28)*OFFSET(Import.PLQ,$A38-1,T$15-1,1,1))))</f>
        <v>0</v>
      </c>
      <c r="U38" s="183">
        <f ca="1">IF(U$13="",0,CHOOSE(Detalhamento.OpçãoServiços,OFFSET(Import.PLQ,$A38-1,U$15-1,1,1),IF($E38&lt;&gt;1,IF(ISNUMBER(INDEX(Import.PLE,Detalhamento!$E38,Detalhamento!U$15)),IF(INDEX(Import.PLE,Detalhamento!$E38,Detalhamento!U$15)&lt;=mediçao,OFFSET(Import.PLQ,$A38-1,U$15-1,1,1),0),0),PLE!$AA$28*OFFSET(Import.PLQ,$A38-1,U$15-1,1,1)),IF($E38&lt;&gt;1,IF(ISNUMBER(INDEX(Import.PLE,Detalhamento!$E38,Detalhamento!U$15)),IF(INDEX(Import.PLE,Detalhamento!$E38,Detalhamento!U$15)&lt;=mediçao,0,OFFSET(Import.PLQ,$A38-1,U$15-1,1,1)),OFFSET(Import.PLQ,$A38-1,U$15-1,1,1)),(1-PLE!$AA$28)*OFFSET(Import.PLQ,$A38-1,U$15-1,1,1))))</f>
        <v>0</v>
      </c>
      <c r="V38" s="183">
        <f ca="1">IF(V$13="",0,CHOOSE(Detalhamento.OpçãoServiços,OFFSET(Import.PLQ,$A38-1,V$15-1,1,1),IF($E38&lt;&gt;1,IF(ISNUMBER(INDEX(Import.PLE,Detalhamento!$E38,Detalhamento!V$15)),IF(INDEX(Import.PLE,Detalhamento!$E38,Detalhamento!V$15)&lt;=mediçao,OFFSET(Import.PLQ,$A38-1,V$15-1,1,1),0),0),PLE!$AA$28*OFFSET(Import.PLQ,$A38-1,V$15-1,1,1)),IF($E38&lt;&gt;1,IF(ISNUMBER(INDEX(Import.PLE,Detalhamento!$E38,Detalhamento!V$15)),IF(INDEX(Import.PLE,Detalhamento!$E38,Detalhamento!V$15)&lt;=mediçao,0,OFFSET(Import.PLQ,$A38-1,V$15-1,1,1)),OFFSET(Import.PLQ,$A38-1,V$15-1,1,1)),(1-PLE!$AA$28)*OFFSET(Import.PLQ,$A38-1,V$15-1,1,1))))</f>
        <v>0</v>
      </c>
      <c r="W38" s="183">
        <f ca="1">IF(W$13="",0,CHOOSE(Detalhamento.OpçãoServiços,OFFSET(Import.PLQ,$A38-1,W$15-1,1,1),IF($E38&lt;&gt;1,IF(ISNUMBER(INDEX(Import.PLE,Detalhamento!$E38,Detalhamento!W$15)),IF(INDEX(Import.PLE,Detalhamento!$E38,Detalhamento!W$15)&lt;=mediçao,OFFSET(Import.PLQ,$A38-1,W$15-1,1,1),0),0),PLE!$AA$28*OFFSET(Import.PLQ,$A38-1,W$15-1,1,1)),IF($E38&lt;&gt;1,IF(ISNUMBER(INDEX(Import.PLE,Detalhamento!$E38,Detalhamento!W$15)),IF(INDEX(Import.PLE,Detalhamento!$E38,Detalhamento!W$15)&lt;=mediçao,0,OFFSET(Import.PLQ,$A38-1,W$15-1,1,1)),OFFSET(Import.PLQ,$A38-1,W$15-1,1,1)),(1-PLE!$AA$28)*OFFSET(Import.PLQ,$A38-1,W$15-1,1,1))))</f>
        <v>0</v>
      </c>
      <c r="X38" s="183">
        <f ca="1">IF(X$13="",0,CHOOSE(Detalhamento.OpçãoServiços,OFFSET(Import.PLQ,$A38-1,X$15-1,1,1),IF($E38&lt;&gt;1,IF(ISNUMBER(INDEX(Import.PLE,Detalhamento!$E38,Detalhamento!X$15)),IF(INDEX(Import.PLE,Detalhamento!$E38,Detalhamento!X$15)&lt;=mediçao,OFFSET(Import.PLQ,$A38-1,X$15-1,1,1),0),0),PLE!$AA$28*OFFSET(Import.PLQ,$A38-1,X$15-1,1,1)),IF($E38&lt;&gt;1,IF(ISNUMBER(INDEX(Import.PLE,Detalhamento!$E38,Detalhamento!X$15)),IF(INDEX(Import.PLE,Detalhamento!$E38,Detalhamento!X$15)&lt;=mediçao,0,OFFSET(Import.PLQ,$A38-1,X$15-1,1,1)),OFFSET(Import.PLQ,$A38-1,X$15-1,1,1)),(1-PLE!$AA$28)*OFFSET(Import.PLQ,$A38-1,X$15-1,1,1))))</f>
        <v>0</v>
      </c>
      <c r="Y38" s="183">
        <f ca="1">IF(Y$13="",0,CHOOSE(Detalhamento.OpçãoServiços,OFFSET(Import.PLQ,$A38-1,Y$15-1,1,1),IF($E38&lt;&gt;1,IF(ISNUMBER(INDEX(Import.PLE,Detalhamento!$E38,Detalhamento!Y$15)),IF(INDEX(Import.PLE,Detalhamento!$E38,Detalhamento!Y$15)&lt;=mediçao,OFFSET(Import.PLQ,$A38-1,Y$15-1,1,1),0),0),PLE!$AA$28*OFFSET(Import.PLQ,$A38-1,Y$15-1,1,1)),IF($E38&lt;&gt;1,IF(ISNUMBER(INDEX(Import.PLE,Detalhamento!$E38,Detalhamento!Y$15)),IF(INDEX(Import.PLE,Detalhamento!$E38,Detalhamento!Y$15)&lt;=mediçao,0,OFFSET(Import.PLQ,$A38-1,Y$15-1,1,1)),OFFSET(Import.PLQ,$A38-1,Y$15-1,1,1)),(1-PLE!$AA$28)*OFFSET(Import.PLQ,$A38-1,Y$15-1,1,1))))</f>
        <v>0</v>
      </c>
      <c r="Z38" s="183">
        <f ca="1">IF(Z$13="",0,CHOOSE(Detalhamento.OpçãoServiços,OFFSET(Import.PLQ,$A38-1,Z$15-1,1,1),IF($E38&lt;&gt;1,IF(ISNUMBER(INDEX(Import.PLE,Detalhamento!$E38,Detalhamento!Z$15)),IF(INDEX(Import.PLE,Detalhamento!$E38,Detalhamento!Z$15)&lt;=mediçao,OFFSET(Import.PLQ,$A38-1,Z$15-1,1,1),0),0),PLE!$AA$28*OFFSET(Import.PLQ,$A38-1,Z$15-1,1,1)),IF($E38&lt;&gt;1,IF(ISNUMBER(INDEX(Import.PLE,Detalhamento!$E38,Detalhamento!Z$15)),IF(INDEX(Import.PLE,Detalhamento!$E38,Detalhamento!Z$15)&lt;=mediçao,0,OFFSET(Import.PLQ,$A38-1,Z$15-1,1,1)),OFFSET(Import.PLQ,$A38-1,Z$15-1,1,1)),(1-PLE!$AA$28)*OFFSET(Import.PLQ,$A38-1,Z$15-1,1,1))))</f>
        <v>0</v>
      </c>
      <c r="AA38" s="183">
        <f ca="1">IF(AA$13="",0,CHOOSE(Detalhamento.OpçãoServiços,OFFSET(Import.PLQ,$A38-1,AA$15-1,1,1),IF($E38&lt;&gt;1,IF(ISNUMBER(INDEX(Import.PLE,Detalhamento!$E38,Detalhamento!AA$15)),IF(INDEX(Import.PLE,Detalhamento!$E38,Detalhamento!AA$15)&lt;=mediçao,OFFSET(Import.PLQ,$A38-1,AA$15-1,1,1),0),0),PLE!$AA$28*OFFSET(Import.PLQ,$A38-1,AA$15-1,1,1)),IF($E38&lt;&gt;1,IF(ISNUMBER(INDEX(Import.PLE,Detalhamento!$E38,Detalhamento!AA$15)),IF(INDEX(Import.PLE,Detalhamento!$E38,Detalhamento!AA$15)&lt;=mediçao,0,OFFSET(Import.PLQ,$A38-1,AA$15-1,1,1)),OFFSET(Import.PLQ,$A38-1,AA$15-1,1,1)),(1-PLE!$AA$28)*OFFSET(Import.PLQ,$A38-1,AA$15-1,1,1))))</f>
        <v>0</v>
      </c>
      <c r="AB38" s="183">
        <f ca="1">IF(AB$13="",0,CHOOSE(Detalhamento.OpçãoServiços,OFFSET(Import.PLQ,$A38-1,AB$15-1,1,1),IF($E38&lt;&gt;1,IF(ISNUMBER(INDEX(Import.PLE,Detalhamento!$E38,Detalhamento!AB$15)),IF(INDEX(Import.PLE,Detalhamento!$E38,Detalhamento!AB$15)&lt;=mediçao,OFFSET(Import.PLQ,$A38-1,AB$15-1,1,1),0),0),PLE!$AA$28*OFFSET(Import.PLQ,$A38-1,AB$15-1,1,1)),IF($E38&lt;&gt;1,IF(ISNUMBER(INDEX(Import.PLE,Detalhamento!$E38,Detalhamento!AB$15)),IF(INDEX(Import.PLE,Detalhamento!$E38,Detalhamento!AB$15)&lt;=mediçao,0,OFFSET(Import.PLQ,$A38-1,AB$15-1,1,1)),OFFSET(Import.PLQ,$A38-1,AB$15-1,1,1)),(1-PLE!$AA$28)*OFFSET(Import.PLQ,$A38-1,AB$15-1,1,1))))</f>
        <v>0</v>
      </c>
      <c r="AC38" s="183">
        <f ca="1">IF(AC$13="",0,CHOOSE(Detalhamento.OpçãoServiços,OFFSET(Import.PLQ,$A38-1,AC$15-1,1,1),IF($E38&lt;&gt;1,IF(ISNUMBER(INDEX(Import.PLE,Detalhamento!$E38,Detalhamento!AC$15)),IF(INDEX(Import.PLE,Detalhamento!$E38,Detalhamento!AC$15)&lt;=mediçao,OFFSET(Import.PLQ,$A38-1,AC$15-1,1,1),0),0),PLE!$AA$28*OFFSET(Import.PLQ,$A38-1,AC$15-1,1,1)),IF($E38&lt;&gt;1,IF(ISNUMBER(INDEX(Import.PLE,Detalhamento!$E38,Detalhamento!AC$15)),IF(INDEX(Import.PLE,Detalhamento!$E38,Detalhamento!AC$15)&lt;=mediçao,0,OFFSET(Import.PLQ,$A38-1,AC$15-1,1,1)),OFFSET(Import.PLQ,$A38-1,AC$15-1,1,1)),(1-PLE!$AA$28)*OFFSET(Import.PLQ,$A38-1,AC$15-1,1,1))))</f>
        <v>0</v>
      </c>
      <c r="AD38" s="183">
        <f ca="1">IF(AD$13="",0,CHOOSE(Detalhamento.OpçãoServiços,OFFSET(Import.PLQ,$A38-1,AD$15-1,1,1),IF($E38&lt;&gt;1,IF(ISNUMBER(INDEX(Import.PLE,Detalhamento!$E38,Detalhamento!AD$15)),IF(INDEX(Import.PLE,Detalhamento!$E38,Detalhamento!AD$15)&lt;=mediçao,OFFSET(Import.PLQ,$A38-1,AD$15-1,1,1),0),0),PLE!$AA$28*OFFSET(Import.PLQ,$A38-1,AD$15-1,1,1)),IF($E38&lt;&gt;1,IF(ISNUMBER(INDEX(Import.PLE,Detalhamento!$E38,Detalhamento!AD$15)),IF(INDEX(Import.PLE,Detalhamento!$E38,Detalhamento!AD$15)&lt;=mediçao,0,OFFSET(Import.PLQ,$A38-1,AD$15-1,1,1)),OFFSET(Import.PLQ,$A38-1,AD$15-1,1,1)),(1-PLE!$AA$28)*OFFSET(Import.PLQ,$A38-1,AD$15-1,1,1))))</f>
        <v>0</v>
      </c>
      <c r="AE38" s="183">
        <f ca="1">IF(AE$13="",0,CHOOSE(Detalhamento.OpçãoServiços,OFFSET(Import.PLQ,$A38-1,AE$15-1,1,1),IF($E38&lt;&gt;1,IF(ISNUMBER(INDEX(Import.PLE,Detalhamento!$E38,Detalhamento!AE$15)),IF(INDEX(Import.PLE,Detalhamento!$E38,Detalhamento!AE$15)&lt;=mediçao,OFFSET(Import.PLQ,$A38-1,AE$15-1,1,1),0),0),PLE!$AA$28*OFFSET(Import.PLQ,$A38-1,AE$15-1,1,1)),IF($E38&lt;&gt;1,IF(ISNUMBER(INDEX(Import.PLE,Detalhamento!$E38,Detalhamento!AE$15)),IF(INDEX(Import.PLE,Detalhamento!$E38,Detalhamento!AE$15)&lt;=mediçao,0,OFFSET(Import.PLQ,$A38-1,AE$15-1,1,1)),OFFSET(Import.PLQ,$A38-1,AE$15-1,1,1)),(1-PLE!$AA$28)*OFFSET(Import.PLQ,$A38-1,AE$15-1,1,1))))</f>
        <v>0</v>
      </c>
      <c r="AF38" s="183">
        <f ca="1">IF(AF$13="",0,CHOOSE(Detalhamento.OpçãoServiços,OFFSET(Import.PLQ,$A38-1,AF$15-1,1,1),IF($E38&lt;&gt;1,IF(ISNUMBER(INDEX(Import.PLE,Detalhamento!$E38,Detalhamento!AF$15)),IF(INDEX(Import.PLE,Detalhamento!$E38,Detalhamento!AF$15)&lt;=mediçao,OFFSET(Import.PLQ,$A38-1,AF$15-1,1,1),0),0),PLE!$AA$28*OFFSET(Import.PLQ,$A38-1,AF$15-1,1,1)),IF($E38&lt;&gt;1,IF(ISNUMBER(INDEX(Import.PLE,Detalhamento!$E38,Detalhamento!AF$15)),IF(INDEX(Import.PLE,Detalhamento!$E38,Detalhamento!AF$15)&lt;=mediçao,0,OFFSET(Import.PLQ,$A38-1,AF$15-1,1,1)),OFFSET(Import.PLQ,$A38-1,AF$15-1,1,1)),(1-PLE!$AA$28)*OFFSET(Import.PLQ,$A38-1,AF$15-1,1,1))))</f>
        <v>0</v>
      </c>
      <c r="AG38" s="183">
        <f ca="1">IF(AG$13="",0,CHOOSE(Detalhamento.OpçãoServiços,OFFSET(Import.PLQ,$A38-1,AG$15-1,1,1),IF($E38&lt;&gt;1,IF(ISNUMBER(INDEX(Import.PLE,Detalhamento!$E38,Detalhamento!AG$15)),IF(INDEX(Import.PLE,Detalhamento!$E38,Detalhamento!AG$15)&lt;=mediçao,OFFSET(Import.PLQ,$A38-1,AG$15-1,1,1),0),0),PLE!$AA$28*OFFSET(Import.PLQ,$A38-1,AG$15-1,1,1)),IF($E38&lt;&gt;1,IF(ISNUMBER(INDEX(Import.PLE,Detalhamento!$E38,Detalhamento!AG$15)),IF(INDEX(Import.PLE,Detalhamento!$E38,Detalhamento!AG$15)&lt;=mediçao,0,OFFSET(Import.PLQ,$A38-1,AG$15-1,1,1)),OFFSET(Import.PLQ,$A38-1,AG$15-1,1,1)),(1-PLE!$AA$28)*OFFSET(Import.PLQ,$A38-1,AG$15-1,1,1))))</f>
        <v>0</v>
      </c>
      <c r="AH38" s="183">
        <f ca="1">IF(AH$13="",0,CHOOSE(Detalhamento.OpçãoServiços,OFFSET(Import.PLQ,$A38-1,AH$15-1,1,1),IF($E38&lt;&gt;1,IF(ISNUMBER(INDEX(Import.PLE,Detalhamento!$E38,Detalhamento!AH$15)),IF(INDEX(Import.PLE,Detalhamento!$E38,Detalhamento!AH$15)&lt;=mediçao,OFFSET(Import.PLQ,$A38-1,AH$15-1,1,1),0),0),PLE!$AA$28*OFFSET(Import.PLQ,$A38-1,AH$15-1,1,1)),IF($E38&lt;&gt;1,IF(ISNUMBER(INDEX(Import.PLE,Detalhamento!$E38,Detalhamento!AH$15)),IF(INDEX(Import.PLE,Detalhamento!$E38,Detalhamento!AH$15)&lt;=mediçao,0,OFFSET(Import.PLQ,$A38-1,AH$15-1,1,1)),OFFSET(Import.PLQ,$A38-1,AH$15-1,1,1)),(1-PLE!$AA$28)*OFFSET(Import.PLQ,$A38-1,AH$15-1,1,1))))</f>
        <v>0</v>
      </c>
      <c r="AI38" s="183">
        <f ca="1">IF(AI$13="",0,CHOOSE(Detalhamento.OpçãoServiços,OFFSET(Import.PLQ,$A38-1,AI$15-1,1,1),IF($E38&lt;&gt;1,IF(ISNUMBER(INDEX(Import.PLE,Detalhamento!$E38,Detalhamento!AI$15)),IF(INDEX(Import.PLE,Detalhamento!$E38,Detalhamento!AI$15)&lt;=mediçao,OFFSET(Import.PLQ,$A38-1,AI$15-1,1,1),0),0),PLE!$AA$28*OFFSET(Import.PLQ,$A38-1,AI$15-1,1,1)),IF($E38&lt;&gt;1,IF(ISNUMBER(INDEX(Import.PLE,Detalhamento!$E38,Detalhamento!AI$15)),IF(INDEX(Import.PLE,Detalhamento!$E38,Detalhamento!AI$15)&lt;=mediçao,0,OFFSET(Import.PLQ,$A38-1,AI$15-1,1,1)),OFFSET(Import.PLQ,$A38-1,AI$15-1,1,1)),(1-PLE!$AA$28)*OFFSET(Import.PLQ,$A38-1,AI$15-1,1,1))))</f>
        <v>0</v>
      </c>
      <c r="AJ38" s="183">
        <f ca="1">IF(AJ$13="",0,CHOOSE(Detalhamento.OpçãoServiços,OFFSET(Import.PLQ,$A38-1,AJ$15-1,1,1),IF($E38&lt;&gt;1,IF(ISNUMBER(INDEX(Import.PLE,Detalhamento!$E38,Detalhamento!AJ$15)),IF(INDEX(Import.PLE,Detalhamento!$E38,Detalhamento!AJ$15)&lt;=mediçao,OFFSET(Import.PLQ,$A38-1,AJ$15-1,1,1),0),0),PLE!$AA$28*OFFSET(Import.PLQ,$A38-1,AJ$15-1,1,1)),IF($E38&lt;&gt;1,IF(ISNUMBER(INDEX(Import.PLE,Detalhamento!$E38,Detalhamento!AJ$15)),IF(INDEX(Import.PLE,Detalhamento!$E38,Detalhamento!AJ$15)&lt;=mediçao,0,OFFSET(Import.PLQ,$A38-1,AJ$15-1,1,1)),OFFSET(Import.PLQ,$A38-1,AJ$15-1,1,1)),(1-PLE!$AA$28)*OFFSET(Import.PLQ,$A38-1,AJ$15-1,1,1))))</f>
        <v>0</v>
      </c>
      <c r="AK38" s="183">
        <f ca="1">IF(AK$13="",0,CHOOSE(Detalhamento.OpçãoServiços,OFFSET(Import.PLQ,$A38-1,AK$15-1,1,1),IF($E38&lt;&gt;1,IF(ISNUMBER(INDEX(Import.PLE,Detalhamento!$E38,Detalhamento!AK$15)),IF(INDEX(Import.PLE,Detalhamento!$E38,Detalhamento!AK$15)&lt;=mediçao,OFFSET(Import.PLQ,$A38-1,AK$15-1,1,1),0),0),PLE!$AA$28*OFFSET(Import.PLQ,$A38-1,AK$15-1,1,1)),IF($E38&lt;&gt;1,IF(ISNUMBER(INDEX(Import.PLE,Detalhamento!$E38,Detalhamento!AK$15)),IF(INDEX(Import.PLE,Detalhamento!$E38,Detalhamento!AK$15)&lt;=mediçao,0,OFFSET(Import.PLQ,$A38-1,AK$15-1,1,1)),OFFSET(Import.PLQ,$A38-1,AK$15-1,1,1)),(1-PLE!$AA$28)*OFFSET(Import.PLQ,$A38-1,AK$15-1,1,1))))</f>
        <v>0</v>
      </c>
      <c r="AL38" s="183">
        <f ca="1">IF(AL$13="",0,CHOOSE(Detalhamento.OpçãoServiços,OFFSET(Import.PLQ,$A38-1,AL$15-1,1,1),IF($E38&lt;&gt;1,IF(ISNUMBER(INDEX(Import.PLE,Detalhamento!$E38,Detalhamento!AL$15)),IF(INDEX(Import.PLE,Detalhamento!$E38,Detalhamento!AL$15)&lt;=mediçao,OFFSET(Import.PLQ,$A38-1,AL$15-1,1,1),0),0),PLE!$AA$28*OFFSET(Import.PLQ,$A38-1,AL$15-1,1,1)),IF($E38&lt;&gt;1,IF(ISNUMBER(INDEX(Import.PLE,Detalhamento!$E38,Detalhamento!AL$15)),IF(INDEX(Import.PLE,Detalhamento!$E38,Detalhamento!AL$15)&lt;=mediçao,0,OFFSET(Import.PLQ,$A38-1,AL$15-1,1,1)),OFFSET(Import.PLQ,$A38-1,AL$15-1,1,1)),(1-PLE!$AA$28)*OFFSET(Import.PLQ,$A38-1,AL$15-1,1,1))))</f>
        <v>0</v>
      </c>
      <c r="AM38" s="183">
        <f ca="1">IF(AM$13="",0,CHOOSE(Detalhamento.OpçãoServiços,OFFSET(Import.PLQ,$A38-1,AM$15-1,1,1),IF($E38&lt;&gt;1,IF(ISNUMBER(INDEX(Import.PLE,Detalhamento!$E38,Detalhamento!AM$15)),IF(INDEX(Import.PLE,Detalhamento!$E38,Detalhamento!AM$15)&lt;=mediçao,OFFSET(Import.PLQ,$A38-1,AM$15-1,1,1),0),0),PLE!$AA$28*OFFSET(Import.PLQ,$A38-1,AM$15-1,1,1)),IF($E38&lt;&gt;1,IF(ISNUMBER(INDEX(Import.PLE,Detalhamento!$E38,Detalhamento!AM$15)),IF(INDEX(Import.PLE,Detalhamento!$E38,Detalhamento!AM$15)&lt;=mediçao,0,OFFSET(Import.PLQ,$A38-1,AM$15-1,1,1)),OFFSET(Import.PLQ,$A38-1,AM$15-1,1,1)),(1-PLE!$AA$28)*OFFSET(Import.PLQ,$A38-1,AM$15-1,1,1))))</f>
        <v>0</v>
      </c>
      <c r="AN38" s="183">
        <f ca="1">IF(AN$13="",0,CHOOSE(Detalhamento.OpçãoServiços,OFFSET(Import.PLQ,$A38-1,AN$15-1,1,1),IF($E38&lt;&gt;1,IF(ISNUMBER(INDEX(Import.PLE,Detalhamento!$E38,Detalhamento!AN$15)),IF(INDEX(Import.PLE,Detalhamento!$E38,Detalhamento!AN$15)&lt;=mediçao,OFFSET(Import.PLQ,$A38-1,AN$15-1,1,1),0),0),PLE!$AA$28*OFFSET(Import.PLQ,$A38-1,AN$15-1,1,1)),IF($E38&lt;&gt;1,IF(ISNUMBER(INDEX(Import.PLE,Detalhamento!$E38,Detalhamento!AN$15)),IF(INDEX(Import.PLE,Detalhamento!$E38,Detalhamento!AN$15)&lt;=mediçao,0,OFFSET(Import.PLQ,$A38-1,AN$15-1,1,1)),OFFSET(Import.PLQ,$A38-1,AN$15-1,1,1)),(1-PLE!$AA$28)*OFFSET(Import.PLQ,$A38-1,AN$15-1,1,1))))</f>
        <v>0</v>
      </c>
      <c r="AO38" s="183">
        <f ca="1">IF(AO$13="",0,CHOOSE(Detalhamento.OpçãoServiços,OFFSET(Import.PLQ,$A38-1,AO$15-1,1,1),IF($E38&lt;&gt;1,IF(ISNUMBER(INDEX(Import.PLE,Detalhamento!$E38,Detalhamento!AO$15)),IF(INDEX(Import.PLE,Detalhamento!$E38,Detalhamento!AO$15)&lt;=mediçao,OFFSET(Import.PLQ,$A38-1,AO$15-1,1,1),0),0),PLE!$AA$28*OFFSET(Import.PLQ,$A38-1,AO$15-1,1,1)),IF($E38&lt;&gt;1,IF(ISNUMBER(INDEX(Import.PLE,Detalhamento!$E38,Detalhamento!AO$15)),IF(INDEX(Import.PLE,Detalhamento!$E38,Detalhamento!AO$15)&lt;=mediçao,0,OFFSET(Import.PLQ,$A38-1,AO$15-1,1,1)),OFFSET(Import.PLQ,$A38-1,AO$15-1,1,1)),(1-PLE!$AA$28)*OFFSET(Import.PLQ,$A38-1,AO$15-1,1,1))))</f>
        <v>0</v>
      </c>
      <c r="AP38" s="183">
        <f ca="1">IF(AP$13="",0,CHOOSE(Detalhamento.OpçãoServiços,OFFSET(Import.PLQ,$A38-1,AP$15-1,1,1),IF($E38&lt;&gt;1,IF(ISNUMBER(INDEX(Import.PLE,Detalhamento!$E38,Detalhamento!AP$15)),IF(INDEX(Import.PLE,Detalhamento!$E38,Detalhamento!AP$15)&lt;=mediçao,OFFSET(Import.PLQ,$A38-1,AP$15-1,1,1),0),0),PLE!$AA$28*OFFSET(Import.PLQ,$A38-1,AP$15-1,1,1)),IF($E38&lt;&gt;1,IF(ISNUMBER(INDEX(Import.PLE,Detalhamento!$E38,Detalhamento!AP$15)),IF(INDEX(Import.PLE,Detalhamento!$E38,Detalhamento!AP$15)&lt;=mediçao,0,OFFSET(Import.PLQ,$A38-1,AP$15-1,1,1)),OFFSET(Import.PLQ,$A38-1,AP$15-1,1,1)),(1-PLE!$AA$28)*OFFSET(Import.PLQ,$A38-1,AP$15-1,1,1))))</f>
        <v>0</v>
      </c>
      <c r="AQ38" s="183">
        <f ca="1">IF(AQ$13="",0,CHOOSE(Detalhamento.OpçãoServiços,OFFSET(Import.PLQ,$A38-1,AQ$15-1,1,1),IF($E38&lt;&gt;1,IF(ISNUMBER(INDEX(Import.PLE,Detalhamento!$E38,Detalhamento!AQ$15)),IF(INDEX(Import.PLE,Detalhamento!$E38,Detalhamento!AQ$15)&lt;=mediçao,OFFSET(Import.PLQ,$A38-1,AQ$15-1,1,1),0),0),PLE!$AA$28*OFFSET(Import.PLQ,$A38-1,AQ$15-1,1,1)),IF($E38&lt;&gt;1,IF(ISNUMBER(INDEX(Import.PLE,Detalhamento!$E38,Detalhamento!AQ$15)),IF(INDEX(Import.PLE,Detalhamento!$E38,Detalhamento!AQ$15)&lt;=mediçao,0,OFFSET(Import.PLQ,$A38-1,AQ$15-1,1,1)),OFFSET(Import.PLQ,$A38-1,AQ$15-1,1,1)),(1-PLE!$AA$28)*OFFSET(Import.PLQ,$A38-1,AQ$15-1,1,1))))</f>
        <v>0</v>
      </c>
      <c r="AR38" s="183">
        <f ca="1">IF(AR$13="",0,CHOOSE(Detalhamento.OpçãoServiços,OFFSET(Import.PLQ,$A38-1,AR$15-1,1,1),IF($E38&lt;&gt;1,IF(ISNUMBER(INDEX(Import.PLE,Detalhamento!$E38,Detalhamento!AR$15)),IF(INDEX(Import.PLE,Detalhamento!$E38,Detalhamento!AR$15)&lt;=mediçao,OFFSET(Import.PLQ,$A38-1,AR$15-1,1,1),0),0),PLE!$AA$28*OFFSET(Import.PLQ,$A38-1,AR$15-1,1,1)),IF($E38&lt;&gt;1,IF(ISNUMBER(INDEX(Import.PLE,Detalhamento!$E38,Detalhamento!AR$15)),IF(INDEX(Import.PLE,Detalhamento!$E38,Detalhamento!AR$15)&lt;=mediçao,0,OFFSET(Import.PLQ,$A38-1,AR$15-1,1,1)),OFFSET(Import.PLQ,$A38-1,AR$15-1,1,1)),(1-PLE!$AA$28)*OFFSET(Import.PLQ,$A38-1,AR$15-1,1,1))))</f>
        <v>0</v>
      </c>
      <c r="AS38" s="183">
        <f ca="1">IF(AS$13="",0,CHOOSE(Detalhamento.OpçãoServiços,OFFSET(Import.PLQ,$A38-1,AS$15-1,1,1),IF($E38&lt;&gt;1,IF(ISNUMBER(INDEX(Import.PLE,Detalhamento!$E38,Detalhamento!AS$15)),IF(INDEX(Import.PLE,Detalhamento!$E38,Detalhamento!AS$15)&lt;=mediçao,OFFSET(Import.PLQ,$A38-1,AS$15-1,1,1),0),0),PLE!$AA$28*OFFSET(Import.PLQ,$A38-1,AS$15-1,1,1)),IF($E38&lt;&gt;1,IF(ISNUMBER(INDEX(Import.PLE,Detalhamento!$E38,Detalhamento!AS$15)),IF(INDEX(Import.PLE,Detalhamento!$E38,Detalhamento!AS$15)&lt;=mediçao,0,OFFSET(Import.PLQ,$A38-1,AS$15-1,1,1)),OFFSET(Import.PLQ,$A38-1,AS$15-1,1,1)),(1-PLE!$AA$28)*OFFSET(Import.PLQ,$A38-1,AS$15-1,1,1))))</f>
        <v>0</v>
      </c>
      <c r="AT38" s="183">
        <f ca="1">IF(AT$13="",0,CHOOSE(Detalhamento.OpçãoServiços,OFFSET(Import.PLQ,$A38-1,AT$15-1,1,1),IF($E38&lt;&gt;1,IF(ISNUMBER(INDEX(Import.PLE,Detalhamento!$E38,Detalhamento!AT$15)),IF(INDEX(Import.PLE,Detalhamento!$E38,Detalhamento!AT$15)&lt;=mediçao,OFFSET(Import.PLQ,$A38-1,AT$15-1,1,1),0),0),PLE!$AA$28*OFFSET(Import.PLQ,$A38-1,AT$15-1,1,1)),IF($E38&lt;&gt;1,IF(ISNUMBER(INDEX(Import.PLE,Detalhamento!$E38,Detalhamento!AT$15)),IF(INDEX(Import.PLE,Detalhamento!$E38,Detalhamento!AT$15)&lt;=mediçao,0,OFFSET(Import.PLQ,$A38-1,AT$15-1,1,1)),OFFSET(Import.PLQ,$A38-1,AT$15-1,1,1)),(1-PLE!$AA$28)*OFFSET(Import.PLQ,$A38-1,AT$15-1,1,1))))</f>
        <v>0</v>
      </c>
      <c r="AU38" s="183">
        <f ca="1">IF(AU$13="",0,CHOOSE(Detalhamento.OpçãoServiços,OFFSET(Import.PLQ,$A38-1,AU$15-1,1,1),IF($E38&lt;&gt;1,IF(ISNUMBER(INDEX(Import.PLE,Detalhamento!$E38,Detalhamento!AU$15)),IF(INDEX(Import.PLE,Detalhamento!$E38,Detalhamento!AU$15)&lt;=mediçao,OFFSET(Import.PLQ,$A38-1,AU$15-1,1,1),0),0),PLE!$AA$28*OFFSET(Import.PLQ,$A38-1,AU$15-1,1,1)),IF($E38&lt;&gt;1,IF(ISNUMBER(INDEX(Import.PLE,Detalhamento!$E38,Detalhamento!AU$15)),IF(INDEX(Import.PLE,Detalhamento!$E38,Detalhamento!AU$15)&lt;=mediçao,0,OFFSET(Import.PLQ,$A38-1,AU$15-1,1,1)),OFFSET(Import.PLQ,$A38-1,AU$15-1,1,1)),(1-PLE!$AA$28)*OFFSET(Import.PLQ,$A38-1,AU$15-1,1,1))))</f>
        <v>0</v>
      </c>
      <c r="AV38" s="183">
        <f ca="1">IF(AV$13="",0,CHOOSE(Detalhamento.OpçãoServiços,OFFSET(Import.PLQ,$A38-1,AV$15-1,1,1),IF($E38&lt;&gt;1,IF(ISNUMBER(INDEX(Import.PLE,Detalhamento!$E38,Detalhamento!AV$15)),IF(INDEX(Import.PLE,Detalhamento!$E38,Detalhamento!AV$15)&lt;=mediçao,OFFSET(Import.PLQ,$A38-1,AV$15-1,1,1),0),0),PLE!$AA$28*OFFSET(Import.PLQ,$A38-1,AV$15-1,1,1)),IF($E38&lt;&gt;1,IF(ISNUMBER(INDEX(Import.PLE,Detalhamento!$E38,Detalhamento!AV$15)),IF(INDEX(Import.PLE,Detalhamento!$E38,Detalhamento!AV$15)&lt;=mediçao,0,OFFSET(Import.PLQ,$A38-1,AV$15-1,1,1)),OFFSET(Import.PLQ,$A38-1,AV$15-1,1,1)),(1-PLE!$AA$28)*OFFSET(Import.PLQ,$A38-1,AV$15-1,1,1))))</f>
        <v>0</v>
      </c>
      <c r="AW38" s="183">
        <f ca="1">IF(AW$13="",0,CHOOSE(Detalhamento.OpçãoServiços,OFFSET(Import.PLQ,$A38-1,AW$15-1,1,1),IF($E38&lt;&gt;1,IF(ISNUMBER(INDEX(Import.PLE,Detalhamento!$E38,Detalhamento!AW$15)),IF(INDEX(Import.PLE,Detalhamento!$E38,Detalhamento!AW$15)&lt;=mediçao,OFFSET(Import.PLQ,$A38-1,AW$15-1,1,1),0),0),PLE!$AA$28*OFFSET(Import.PLQ,$A38-1,AW$15-1,1,1)),IF($E38&lt;&gt;1,IF(ISNUMBER(INDEX(Import.PLE,Detalhamento!$E38,Detalhamento!AW$15)),IF(INDEX(Import.PLE,Detalhamento!$E38,Detalhamento!AW$15)&lt;=mediçao,0,OFFSET(Import.PLQ,$A38-1,AW$15-1,1,1)),OFFSET(Import.PLQ,$A38-1,AW$15-1,1,1)),(1-PLE!$AA$28)*OFFSET(Import.PLQ,$A38-1,AW$15-1,1,1))))</f>
        <v>0</v>
      </c>
      <c r="AX38" s="183">
        <f ca="1">IF(AX$13="",0,CHOOSE(Detalhamento.OpçãoServiços,OFFSET(Import.PLQ,$A38-1,AX$15-1,1,1),IF($E38&lt;&gt;1,IF(ISNUMBER(INDEX(Import.PLE,Detalhamento!$E38,Detalhamento!AX$15)),IF(INDEX(Import.PLE,Detalhamento!$E38,Detalhamento!AX$15)&lt;=mediçao,OFFSET(Import.PLQ,$A38-1,AX$15-1,1,1),0),0),PLE!$AA$28*OFFSET(Import.PLQ,$A38-1,AX$15-1,1,1)),IF($E38&lt;&gt;1,IF(ISNUMBER(INDEX(Import.PLE,Detalhamento!$E38,Detalhamento!AX$15)),IF(INDEX(Import.PLE,Detalhamento!$E38,Detalhamento!AX$15)&lt;=mediçao,0,OFFSET(Import.PLQ,$A38-1,AX$15-1,1,1)),OFFSET(Import.PLQ,$A38-1,AX$15-1,1,1)),(1-PLE!$AA$28)*OFFSET(Import.PLQ,$A38-1,AX$15-1,1,1))))</f>
        <v>0</v>
      </c>
      <c r="AY38" s="183">
        <f ca="1">IF(AY$13="",0,CHOOSE(Detalhamento.OpçãoServiços,OFFSET(Import.PLQ,$A38-1,AY$15-1,1,1),IF($E38&lt;&gt;1,IF(ISNUMBER(INDEX(Import.PLE,Detalhamento!$E38,Detalhamento!AY$15)),IF(INDEX(Import.PLE,Detalhamento!$E38,Detalhamento!AY$15)&lt;=mediçao,OFFSET(Import.PLQ,$A38-1,AY$15-1,1,1),0),0),PLE!$AA$28*OFFSET(Import.PLQ,$A38-1,AY$15-1,1,1)),IF($E38&lt;&gt;1,IF(ISNUMBER(INDEX(Import.PLE,Detalhamento!$E38,Detalhamento!AY$15)),IF(INDEX(Import.PLE,Detalhamento!$E38,Detalhamento!AY$15)&lt;=mediçao,0,OFFSET(Import.PLQ,$A38-1,AY$15-1,1,1)),OFFSET(Import.PLQ,$A38-1,AY$15-1,1,1)),(1-PLE!$AA$28)*OFFSET(Import.PLQ,$A38-1,AY$15-1,1,1))))</f>
        <v>0</v>
      </c>
      <c r="AZ38" s="183">
        <f ca="1">IF(AZ$13="",0,CHOOSE(Detalhamento.OpçãoServiços,OFFSET(Import.PLQ,$A38-1,AZ$15-1,1,1),IF($E38&lt;&gt;1,IF(ISNUMBER(INDEX(Import.PLE,Detalhamento!$E38,Detalhamento!AZ$15)),IF(INDEX(Import.PLE,Detalhamento!$E38,Detalhamento!AZ$15)&lt;=mediçao,OFFSET(Import.PLQ,$A38-1,AZ$15-1,1,1),0),0),PLE!$AA$28*OFFSET(Import.PLQ,$A38-1,AZ$15-1,1,1)),IF($E38&lt;&gt;1,IF(ISNUMBER(INDEX(Import.PLE,Detalhamento!$E38,Detalhamento!AZ$15)),IF(INDEX(Import.PLE,Detalhamento!$E38,Detalhamento!AZ$15)&lt;=mediçao,0,OFFSET(Import.PLQ,$A38-1,AZ$15-1,1,1)),OFFSET(Import.PLQ,$A38-1,AZ$15-1,1,1)),(1-PLE!$AA$28)*OFFSET(Import.PLQ,$A38-1,AZ$15-1,1,1))))</f>
        <v>0</v>
      </c>
      <c r="BA38" s="183">
        <f ca="1">IF(BA$13="",0,CHOOSE(Detalhamento.OpçãoServiços,OFFSET(Import.PLQ,$A38-1,BA$15-1,1,1),IF($E38&lt;&gt;1,IF(ISNUMBER(INDEX(Import.PLE,Detalhamento!$E38,Detalhamento!BA$15)),IF(INDEX(Import.PLE,Detalhamento!$E38,Detalhamento!BA$15)&lt;=mediçao,OFFSET(Import.PLQ,$A38-1,BA$15-1,1,1),0),0),PLE!$AA$28*OFFSET(Import.PLQ,$A38-1,BA$15-1,1,1)),IF($E38&lt;&gt;1,IF(ISNUMBER(INDEX(Import.PLE,Detalhamento!$E38,Detalhamento!BA$15)),IF(INDEX(Import.PLE,Detalhamento!$E38,Detalhamento!BA$15)&lt;=mediçao,0,OFFSET(Import.PLQ,$A38-1,BA$15-1,1,1)),OFFSET(Import.PLQ,$A38-1,BA$15-1,1,1)),(1-PLE!$AA$28)*OFFSET(Import.PLQ,$A38-1,BA$15-1,1,1))))</f>
        <v>0</v>
      </c>
      <c r="BB38" s="183">
        <f ca="1">IF(BB$13="",0,CHOOSE(Detalhamento.OpçãoServiços,OFFSET(Import.PLQ,$A38-1,BB$15-1,1,1),IF($E38&lt;&gt;1,IF(ISNUMBER(INDEX(Import.PLE,Detalhamento!$E38,Detalhamento!BB$15)),IF(INDEX(Import.PLE,Detalhamento!$E38,Detalhamento!BB$15)&lt;=mediçao,OFFSET(Import.PLQ,$A38-1,BB$15-1,1,1),0),0),PLE!$AA$28*OFFSET(Import.PLQ,$A38-1,BB$15-1,1,1)),IF($E38&lt;&gt;1,IF(ISNUMBER(INDEX(Import.PLE,Detalhamento!$E38,Detalhamento!BB$15)),IF(INDEX(Import.PLE,Detalhamento!$E38,Detalhamento!BB$15)&lt;=mediçao,0,OFFSET(Import.PLQ,$A38-1,BB$15-1,1,1)),OFFSET(Import.PLQ,$A38-1,BB$15-1,1,1)),(1-PLE!$AA$28)*OFFSET(Import.PLQ,$A38-1,BB$15-1,1,1))))</f>
        <v>0</v>
      </c>
      <c r="BC38" s="183">
        <f ca="1">IF(BC$13="",0,CHOOSE(Detalhamento.OpçãoServiços,OFFSET(Import.PLQ,$A38-1,BC$15-1,1,1),IF($E38&lt;&gt;1,IF(ISNUMBER(INDEX(Import.PLE,Detalhamento!$E38,Detalhamento!BC$15)),IF(INDEX(Import.PLE,Detalhamento!$E38,Detalhamento!BC$15)&lt;=mediçao,OFFSET(Import.PLQ,$A38-1,BC$15-1,1,1),0),0),PLE!$AA$28*OFFSET(Import.PLQ,$A38-1,BC$15-1,1,1)),IF($E38&lt;&gt;1,IF(ISNUMBER(INDEX(Import.PLE,Detalhamento!$E38,Detalhamento!BC$15)),IF(INDEX(Import.PLE,Detalhamento!$E38,Detalhamento!BC$15)&lt;=mediçao,0,OFFSET(Import.PLQ,$A38-1,BC$15-1,1,1)),OFFSET(Import.PLQ,$A38-1,BC$15-1,1,1)),(1-PLE!$AA$28)*OFFSET(Import.PLQ,$A38-1,BC$15-1,1,1))))</f>
        <v>0</v>
      </c>
      <c r="BD38" s="183">
        <f ca="1">IF(BD$13="",0,CHOOSE(Detalhamento.OpçãoServiços,OFFSET(Import.PLQ,$A38-1,BD$15-1,1,1),IF($E38&lt;&gt;1,IF(ISNUMBER(INDEX(Import.PLE,Detalhamento!$E38,Detalhamento!BD$15)),IF(INDEX(Import.PLE,Detalhamento!$E38,Detalhamento!BD$15)&lt;=mediçao,OFFSET(Import.PLQ,$A38-1,BD$15-1,1,1),0),0),PLE!$AA$28*OFFSET(Import.PLQ,$A38-1,BD$15-1,1,1)),IF($E38&lt;&gt;1,IF(ISNUMBER(INDEX(Import.PLE,Detalhamento!$E38,Detalhamento!BD$15)),IF(INDEX(Import.PLE,Detalhamento!$E38,Detalhamento!BD$15)&lt;=mediçao,0,OFFSET(Import.PLQ,$A38-1,BD$15-1,1,1)),OFFSET(Import.PLQ,$A38-1,BD$15-1,1,1)),(1-PLE!$AA$28)*OFFSET(Import.PLQ,$A38-1,BD$15-1,1,1))))</f>
        <v>0</v>
      </c>
      <c r="BE38" s="183">
        <f ca="1">IF(BE$13="",0,CHOOSE(Detalhamento.OpçãoServiços,OFFSET(Import.PLQ,$A38-1,BE$15-1,1,1),IF($E38&lt;&gt;1,IF(ISNUMBER(INDEX(Import.PLE,Detalhamento!$E38,Detalhamento!BE$15)),IF(INDEX(Import.PLE,Detalhamento!$E38,Detalhamento!BE$15)&lt;=mediçao,OFFSET(Import.PLQ,$A38-1,BE$15-1,1,1),0),0),PLE!$AA$28*OFFSET(Import.PLQ,$A38-1,BE$15-1,1,1)),IF($E38&lt;&gt;1,IF(ISNUMBER(INDEX(Import.PLE,Detalhamento!$E38,Detalhamento!BE$15)),IF(INDEX(Import.PLE,Detalhamento!$E38,Detalhamento!BE$15)&lt;=mediçao,0,OFFSET(Import.PLQ,$A38-1,BE$15-1,1,1)),OFFSET(Import.PLQ,$A38-1,BE$15-1,1,1)),(1-PLE!$AA$28)*OFFSET(Import.PLQ,$A38-1,BE$15-1,1,1))))</f>
        <v>0</v>
      </c>
      <c r="BF38" s="183">
        <f ca="1">IF(BF$13="",0,CHOOSE(Detalhamento.OpçãoServiços,OFFSET(Import.PLQ,$A38-1,BF$15-1,1,1),IF($E38&lt;&gt;1,IF(ISNUMBER(INDEX(Import.PLE,Detalhamento!$E38,Detalhamento!BF$15)),IF(INDEX(Import.PLE,Detalhamento!$E38,Detalhamento!BF$15)&lt;=mediçao,OFFSET(Import.PLQ,$A38-1,BF$15-1,1,1),0),0),PLE!$AA$28*OFFSET(Import.PLQ,$A38-1,BF$15-1,1,1)),IF($E38&lt;&gt;1,IF(ISNUMBER(INDEX(Import.PLE,Detalhamento!$E38,Detalhamento!BF$15)),IF(INDEX(Import.PLE,Detalhamento!$E38,Detalhamento!BF$15)&lt;=mediçao,0,OFFSET(Import.PLQ,$A38-1,BF$15-1,1,1)),OFFSET(Import.PLQ,$A38-1,BF$15-1,1,1)),(1-PLE!$AA$28)*OFFSET(Import.PLQ,$A38-1,BF$15-1,1,1))))</f>
        <v>0</v>
      </c>
      <c r="BG38" s="183">
        <f ca="1">IF(BG$13="",0,CHOOSE(Detalhamento.OpçãoServiços,OFFSET(Import.PLQ,$A38-1,BG$15-1,1,1),IF($E38&lt;&gt;1,IF(ISNUMBER(INDEX(Import.PLE,Detalhamento!$E38,Detalhamento!BG$15)),IF(INDEX(Import.PLE,Detalhamento!$E38,Detalhamento!BG$15)&lt;=mediçao,OFFSET(Import.PLQ,$A38-1,BG$15-1,1,1),0),0),PLE!$AA$28*OFFSET(Import.PLQ,$A38-1,BG$15-1,1,1)),IF($E38&lt;&gt;1,IF(ISNUMBER(INDEX(Import.PLE,Detalhamento!$E38,Detalhamento!BG$15)),IF(INDEX(Import.PLE,Detalhamento!$E38,Detalhamento!BG$15)&lt;=mediçao,0,OFFSET(Import.PLQ,$A38-1,BG$15-1,1,1)),OFFSET(Import.PLQ,$A38-1,BG$15-1,1,1)),(1-PLE!$AA$28)*OFFSET(Import.PLQ,$A38-1,BG$15-1,1,1))))</f>
        <v>0</v>
      </c>
      <c r="BH38" s="183">
        <f ca="1">IF(BH$13="",0,CHOOSE(Detalhamento.OpçãoServiços,OFFSET(Import.PLQ,$A38-1,BH$15-1,1,1),IF($E38&lt;&gt;1,IF(ISNUMBER(INDEX(Import.PLE,Detalhamento!$E38,Detalhamento!BH$15)),IF(INDEX(Import.PLE,Detalhamento!$E38,Detalhamento!BH$15)&lt;=mediçao,OFFSET(Import.PLQ,$A38-1,BH$15-1,1,1),0),0),PLE!$AA$28*OFFSET(Import.PLQ,$A38-1,BH$15-1,1,1)),IF($E38&lt;&gt;1,IF(ISNUMBER(INDEX(Import.PLE,Detalhamento!$E38,Detalhamento!BH$15)),IF(INDEX(Import.PLE,Detalhamento!$E38,Detalhamento!BH$15)&lt;=mediçao,0,OFFSET(Import.PLQ,$A38-1,BH$15-1,1,1)),OFFSET(Import.PLQ,$A38-1,BH$15-1,1,1)),(1-PLE!$AA$28)*OFFSET(Import.PLQ,$A38-1,BH$15-1,1,1))))</f>
        <v>0</v>
      </c>
      <c r="BI38" s="183">
        <f ca="1">IF(BI$13="",0,CHOOSE(Detalhamento.OpçãoServiços,OFFSET(Import.PLQ,$A38-1,BI$15-1,1,1),IF($E38&lt;&gt;1,IF(ISNUMBER(INDEX(Import.PLE,Detalhamento!$E38,Detalhamento!BI$15)),IF(INDEX(Import.PLE,Detalhamento!$E38,Detalhamento!BI$15)&lt;=mediçao,OFFSET(Import.PLQ,$A38-1,BI$15-1,1,1),0),0),PLE!$AA$28*OFFSET(Import.PLQ,$A38-1,BI$15-1,1,1)),IF($E38&lt;&gt;1,IF(ISNUMBER(INDEX(Import.PLE,Detalhamento!$E38,Detalhamento!BI$15)),IF(INDEX(Import.PLE,Detalhamento!$E38,Detalhamento!BI$15)&lt;=mediçao,0,OFFSET(Import.PLQ,$A38-1,BI$15-1,1,1)),OFFSET(Import.PLQ,$A38-1,BI$15-1,1,1)),(1-PLE!$AA$28)*OFFSET(Import.PLQ,$A38-1,BI$15-1,1,1))))</f>
        <v>0</v>
      </c>
    </row>
    <row r="39" spans="1:61" ht="22.5" x14ac:dyDescent="0.2">
      <c r="A39" s="196">
        <v>16</v>
      </c>
      <c r="B39" s="28" t="str">
        <f t="shared" ca="1" si="8"/>
        <v>Serviço</v>
      </c>
      <c r="E39" s="193">
        <f t="shared" ca="1" si="9"/>
        <v>6</v>
      </c>
      <c r="F39" s="194">
        <f t="shared" ca="1" si="10"/>
        <v>60016</v>
      </c>
      <c r="G39" s="194" t="str">
        <f t="shared" ref="G39:H58" ca="1" si="14">OFFSET(LIorçamento,$A39-1,G$16,1,1)</f>
        <v>6.2</v>
      </c>
      <c r="H39" s="222" t="str">
        <f t="shared" ca="1" si="14"/>
        <v>REGULARIZACAO E COMPACTACAO DE SUBLEITO ATE 20 CM DE ESPESSURA</v>
      </c>
      <c r="I39" s="48" t="str">
        <f t="shared" ca="1" si="12"/>
        <v>M2</v>
      </c>
      <c r="J39" s="183">
        <f t="shared" ca="1" si="13"/>
        <v>7848.5399999999991</v>
      </c>
      <c r="K39" s="83"/>
      <c r="L39" s="183">
        <f ca="1">IF(L$13="",0,CHOOSE(Detalhamento.OpçãoServiços,OFFSET(Import.PLQ,$A39-1,L$15-1,1,1),IF($E39&lt;&gt;1,IF(ISNUMBER(INDEX(Import.PLE,Detalhamento!$E39,Detalhamento!L$15)),IF(INDEX(Import.PLE,Detalhamento!$E39,Detalhamento!L$15)&lt;=mediçao,OFFSET(Import.PLQ,$A39-1,L$15-1,1,1),0),0),PLE!$AA$28*OFFSET(Import.PLQ,$A39-1,L$15-1,1,1)),IF($E39&lt;&gt;1,IF(ISNUMBER(INDEX(Import.PLE,Detalhamento!$E39,Detalhamento!L$15)),IF(INDEX(Import.PLE,Detalhamento!$E39,Detalhamento!L$15)&lt;=mediçao,0,OFFSET(Import.PLQ,$A39-1,L$15-1,1,1)),OFFSET(Import.PLQ,$A39-1,L$15-1,1,1)),(1-PLE!$AA$28)*OFFSET(Import.PLQ,$A39-1,L$15-1,1,1))))</f>
        <v>7848.5399999999991</v>
      </c>
      <c r="M39" s="183">
        <f ca="1">IF(M$13="",0,CHOOSE(Detalhamento.OpçãoServiços,OFFSET(Import.PLQ,$A39-1,M$15-1,1,1),IF($E39&lt;&gt;1,IF(ISNUMBER(INDEX(Import.PLE,Detalhamento!$E39,Detalhamento!M$15)),IF(INDEX(Import.PLE,Detalhamento!$E39,Detalhamento!M$15)&lt;=mediçao,OFFSET(Import.PLQ,$A39-1,M$15-1,1,1),0),0),PLE!$AA$28*OFFSET(Import.PLQ,$A39-1,M$15-1,1,1)),IF($E39&lt;&gt;1,IF(ISNUMBER(INDEX(Import.PLE,Detalhamento!$E39,Detalhamento!M$15)),IF(INDEX(Import.PLE,Detalhamento!$E39,Detalhamento!M$15)&lt;=mediçao,0,OFFSET(Import.PLQ,$A39-1,M$15-1,1,1)),OFFSET(Import.PLQ,$A39-1,M$15-1,1,1)),(1-PLE!$AA$28)*OFFSET(Import.PLQ,$A39-1,M$15-1,1,1))))</f>
        <v>0</v>
      </c>
      <c r="N39" s="183">
        <f ca="1">IF(N$13="",0,CHOOSE(Detalhamento.OpçãoServiços,OFFSET(Import.PLQ,$A39-1,N$15-1,1,1),IF($E39&lt;&gt;1,IF(ISNUMBER(INDEX(Import.PLE,Detalhamento!$E39,Detalhamento!N$15)),IF(INDEX(Import.PLE,Detalhamento!$E39,Detalhamento!N$15)&lt;=mediçao,OFFSET(Import.PLQ,$A39-1,N$15-1,1,1),0),0),PLE!$AA$28*OFFSET(Import.PLQ,$A39-1,N$15-1,1,1)),IF($E39&lt;&gt;1,IF(ISNUMBER(INDEX(Import.PLE,Detalhamento!$E39,Detalhamento!N$15)),IF(INDEX(Import.PLE,Detalhamento!$E39,Detalhamento!N$15)&lt;=mediçao,0,OFFSET(Import.PLQ,$A39-1,N$15-1,1,1)),OFFSET(Import.PLQ,$A39-1,N$15-1,1,1)),(1-PLE!$AA$28)*OFFSET(Import.PLQ,$A39-1,N$15-1,1,1))))</f>
        <v>0</v>
      </c>
      <c r="O39" s="183">
        <f ca="1">IF(O$13="",0,CHOOSE(Detalhamento.OpçãoServiços,OFFSET(Import.PLQ,$A39-1,O$15-1,1,1),IF($E39&lt;&gt;1,IF(ISNUMBER(INDEX(Import.PLE,Detalhamento!$E39,Detalhamento!O$15)),IF(INDEX(Import.PLE,Detalhamento!$E39,Detalhamento!O$15)&lt;=mediçao,OFFSET(Import.PLQ,$A39-1,O$15-1,1,1),0),0),PLE!$AA$28*OFFSET(Import.PLQ,$A39-1,O$15-1,1,1)),IF($E39&lt;&gt;1,IF(ISNUMBER(INDEX(Import.PLE,Detalhamento!$E39,Detalhamento!O$15)),IF(INDEX(Import.PLE,Detalhamento!$E39,Detalhamento!O$15)&lt;=mediçao,0,OFFSET(Import.PLQ,$A39-1,O$15-1,1,1)),OFFSET(Import.PLQ,$A39-1,O$15-1,1,1)),(1-PLE!$AA$28)*OFFSET(Import.PLQ,$A39-1,O$15-1,1,1))))</f>
        <v>0</v>
      </c>
      <c r="P39" s="183">
        <f ca="1">IF(P$13="",0,CHOOSE(Detalhamento.OpçãoServiços,OFFSET(Import.PLQ,$A39-1,P$15-1,1,1),IF($E39&lt;&gt;1,IF(ISNUMBER(INDEX(Import.PLE,Detalhamento!$E39,Detalhamento!P$15)),IF(INDEX(Import.PLE,Detalhamento!$E39,Detalhamento!P$15)&lt;=mediçao,OFFSET(Import.PLQ,$A39-1,P$15-1,1,1),0),0),PLE!$AA$28*OFFSET(Import.PLQ,$A39-1,P$15-1,1,1)),IF($E39&lt;&gt;1,IF(ISNUMBER(INDEX(Import.PLE,Detalhamento!$E39,Detalhamento!P$15)),IF(INDEX(Import.PLE,Detalhamento!$E39,Detalhamento!P$15)&lt;=mediçao,0,OFFSET(Import.PLQ,$A39-1,P$15-1,1,1)),OFFSET(Import.PLQ,$A39-1,P$15-1,1,1)),(1-PLE!$AA$28)*OFFSET(Import.PLQ,$A39-1,P$15-1,1,1))))</f>
        <v>0</v>
      </c>
      <c r="Q39" s="183">
        <f ca="1">IF(Q$13="",0,CHOOSE(Detalhamento.OpçãoServiços,OFFSET(Import.PLQ,$A39-1,Q$15-1,1,1),IF($E39&lt;&gt;1,IF(ISNUMBER(INDEX(Import.PLE,Detalhamento!$E39,Detalhamento!Q$15)),IF(INDEX(Import.PLE,Detalhamento!$E39,Detalhamento!Q$15)&lt;=mediçao,OFFSET(Import.PLQ,$A39-1,Q$15-1,1,1),0),0),PLE!$AA$28*OFFSET(Import.PLQ,$A39-1,Q$15-1,1,1)),IF($E39&lt;&gt;1,IF(ISNUMBER(INDEX(Import.PLE,Detalhamento!$E39,Detalhamento!Q$15)),IF(INDEX(Import.PLE,Detalhamento!$E39,Detalhamento!Q$15)&lt;=mediçao,0,OFFSET(Import.PLQ,$A39-1,Q$15-1,1,1)),OFFSET(Import.PLQ,$A39-1,Q$15-1,1,1)),(1-PLE!$AA$28)*OFFSET(Import.PLQ,$A39-1,Q$15-1,1,1))))</f>
        <v>0</v>
      </c>
      <c r="R39" s="183">
        <f ca="1">IF(R$13="",0,CHOOSE(Detalhamento.OpçãoServiços,OFFSET(Import.PLQ,$A39-1,R$15-1,1,1),IF($E39&lt;&gt;1,IF(ISNUMBER(INDEX(Import.PLE,Detalhamento!$E39,Detalhamento!R$15)),IF(INDEX(Import.PLE,Detalhamento!$E39,Detalhamento!R$15)&lt;=mediçao,OFFSET(Import.PLQ,$A39-1,R$15-1,1,1),0),0),PLE!$AA$28*OFFSET(Import.PLQ,$A39-1,R$15-1,1,1)),IF($E39&lt;&gt;1,IF(ISNUMBER(INDEX(Import.PLE,Detalhamento!$E39,Detalhamento!R$15)),IF(INDEX(Import.PLE,Detalhamento!$E39,Detalhamento!R$15)&lt;=mediçao,0,OFFSET(Import.PLQ,$A39-1,R$15-1,1,1)),OFFSET(Import.PLQ,$A39-1,R$15-1,1,1)),(1-PLE!$AA$28)*OFFSET(Import.PLQ,$A39-1,R$15-1,1,1))))</f>
        <v>0</v>
      </c>
      <c r="S39" s="183">
        <f ca="1">IF(S$13="",0,CHOOSE(Detalhamento.OpçãoServiços,OFFSET(Import.PLQ,$A39-1,S$15-1,1,1),IF($E39&lt;&gt;1,IF(ISNUMBER(INDEX(Import.PLE,Detalhamento!$E39,Detalhamento!S$15)),IF(INDEX(Import.PLE,Detalhamento!$E39,Detalhamento!S$15)&lt;=mediçao,OFFSET(Import.PLQ,$A39-1,S$15-1,1,1),0),0),PLE!$AA$28*OFFSET(Import.PLQ,$A39-1,S$15-1,1,1)),IF($E39&lt;&gt;1,IF(ISNUMBER(INDEX(Import.PLE,Detalhamento!$E39,Detalhamento!S$15)),IF(INDEX(Import.PLE,Detalhamento!$E39,Detalhamento!S$15)&lt;=mediçao,0,OFFSET(Import.PLQ,$A39-1,S$15-1,1,1)),OFFSET(Import.PLQ,$A39-1,S$15-1,1,1)),(1-PLE!$AA$28)*OFFSET(Import.PLQ,$A39-1,S$15-1,1,1))))</f>
        <v>0</v>
      </c>
      <c r="T39" s="183">
        <f ca="1">IF(T$13="",0,CHOOSE(Detalhamento.OpçãoServiços,OFFSET(Import.PLQ,$A39-1,T$15-1,1,1),IF($E39&lt;&gt;1,IF(ISNUMBER(INDEX(Import.PLE,Detalhamento!$E39,Detalhamento!T$15)),IF(INDEX(Import.PLE,Detalhamento!$E39,Detalhamento!T$15)&lt;=mediçao,OFFSET(Import.PLQ,$A39-1,T$15-1,1,1),0),0),PLE!$AA$28*OFFSET(Import.PLQ,$A39-1,T$15-1,1,1)),IF($E39&lt;&gt;1,IF(ISNUMBER(INDEX(Import.PLE,Detalhamento!$E39,Detalhamento!T$15)),IF(INDEX(Import.PLE,Detalhamento!$E39,Detalhamento!T$15)&lt;=mediçao,0,OFFSET(Import.PLQ,$A39-1,T$15-1,1,1)),OFFSET(Import.PLQ,$A39-1,T$15-1,1,1)),(1-PLE!$AA$28)*OFFSET(Import.PLQ,$A39-1,T$15-1,1,1))))</f>
        <v>0</v>
      </c>
      <c r="U39" s="183">
        <f ca="1">IF(U$13="",0,CHOOSE(Detalhamento.OpçãoServiços,OFFSET(Import.PLQ,$A39-1,U$15-1,1,1),IF($E39&lt;&gt;1,IF(ISNUMBER(INDEX(Import.PLE,Detalhamento!$E39,Detalhamento!U$15)),IF(INDEX(Import.PLE,Detalhamento!$E39,Detalhamento!U$15)&lt;=mediçao,OFFSET(Import.PLQ,$A39-1,U$15-1,1,1),0),0),PLE!$AA$28*OFFSET(Import.PLQ,$A39-1,U$15-1,1,1)),IF($E39&lt;&gt;1,IF(ISNUMBER(INDEX(Import.PLE,Detalhamento!$E39,Detalhamento!U$15)),IF(INDEX(Import.PLE,Detalhamento!$E39,Detalhamento!U$15)&lt;=mediçao,0,OFFSET(Import.PLQ,$A39-1,U$15-1,1,1)),OFFSET(Import.PLQ,$A39-1,U$15-1,1,1)),(1-PLE!$AA$28)*OFFSET(Import.PLQ,$A39-1,U$15-1,1,1))))</f>
        <v>0</v>
      </c>
      <c r="V39" s="183">
        <f ca="1">IF(V$13="",0,CHOOSE(Detalhamento.OpçãoServiços,OFFSET(Import.PLQ,$A39-1,V$15-1,1,1),IF($E39&lt;&gt;1,IF(ISNUMBER(INDEX(Import.PLE,Detalhamento!$E39,Detalhamento!V$15)),IF(INDEX(Import.PLE,Detalhamento!$E39,Detalhamento!V$15)&lt;=mediçao,OFFSET(Import.PLQ,$A39-1,V$15-1,1,1),0),0),PLE!$AA$28*OFFSET(Import.PLQ,$A39-1,V$15-1,1,1)),IF($E39&lt;&gt;1,IF(ISNUMBER(INDEX(Import.PLE,Detalhamento!$E39,Detalhamento!V$15)),IF(INDEX(Import.PLE,Detalhamento!$E39,Detalhamento!V$15)&lt;=mediçao,0,OFFSET(Import.PLQ,$A39-1,V$15-1,1,1)),OFFSET(Import.PLQ,$A39-1,V$15-1,1,1)),(1-PLE!$AA$28)*OFFSET(Import.PLQ,$A39-1,V$15-1,1,1))))</f>
        <v>0</v>
      </c>
      <c r="W39" s="183">
        <f ca="1">IF(W$13="",0,CHOOSE(Detalhamento.OpçãoServiços,OFFSET(Import.PLQ,$A39-1,W$15-1,1,1),IF($E39&lt;&gt;1,IF(ISNUMBER(INDEX(Import.PLE,Detalhamento!$E39,Detalhamento!W$15)),IF(INDEX(Import.PLE,Detalhamento!$E39,Detalhamento!W$15)&lt;=mediçao,OFFSET(Import.PLQ,$A39-1,W$15-1,1,1),0),0),PLE!$AA$28*OFFSET(Import.PLQ,$A39-1,W$15-1,1,1)),IF($E39&lt;&gt;1,IF(ISNUMBER(INDEX(Import.PLE,Detalhamento!$E39,Detalhamento!W$15)),IF(INDEX(Import.PLE,Detalhamento!$E39,Detalhamento!W$15)&lt;=mediçao,0,OFFSET(Import.PLQ,$A39-1,W$15-1,1,1)),OFFSET(Import.PLQ,$A39-1,W$15-1,1,1)),(1-PLE!$AA$28)*OFFSET(Import.PLQ,$A39-1,W$15-1,1,1))))</f>
        <v>0</v>
      </c>
      <c r="X39" s="183">
        <f ca="1">IF(X$13="",0,CHOOSE(Detalhamento.OpçãoServiços,OFFSET(Import.PLQ,$A39-1,X$15-1,1,1),IF($E39&lt;&gt;1,IF(ISNUMBER(INDEX(Import.PLE,Detalhamento!$E39,Detalhamento!X$15)),IF(INDEX(Import.PLE,Detalhamento!$E39,Detalhamento!X$15)&lt;=mediçao,OFFSET(Import.PLQ,$A39-1,X$15-1,1,1),0),0),PLE!$AA$28*OFFSET(Import.PLQ,$A39-1,X$15-1,1,1)),IF($E39&lt;&gt;1,IF(ISNUMBER(INDEX(Import.PLE,Detalhamento!$E39,Detalhamento!X$15)),IF(INDEX(Import.PLE,Detalhamento!$E39,Detalhamento!X$15)&lt;=mediçao,0,OFFSET(Import.PLQ,$A39-1,X$15-1,1,1)),OFFSET(Import.PLQ,$A39-1,X$15-1,1,1)),(1-PLE!$AA$28)*OFFSET(Import.PLQ,$A39-1,X$15-1,1,1))))</f>
        <v>0</v>
      </c>
      <c r="Y39" s="183">
        <f ca="1">IF(Y$13="",0,CHOOSE(Detalhamento.OpçãoServiços,OFFSET(Import.PLQ,$A39-1,Y$15-1,1,1),IF($E39&lt;&gt;1,IF(ISNUMBER(INDEX(Import.PLE,Detalhamento!$E39,Detalhamento!Y$15)),IF(INDEX(Import.PLE,Detalhamento!$E39,Detalhamento!Y$15)&lt;=mediçao,OFFSET(Import.PLQ,$A39-1,Y$15-1,1,1),0),0),PLE!$AA$28*OFFSET(Import.PLQ,$A39-1,Y$15-1,1,1)),IF($E39&lt;&gt;1,IF(ISNUMBER(INDEX(Import.PLE,Detalhamento!$E39,Detalhamento!Y$15)),IF(INDEX(Import.PLE,Detalhamento!$E39,Detalhamento!Y$15)&lt;=mediçao,0,OFFSET(Import.PLQ,$A39-1,Y$15-1,1,1)),OFFSET(Import.PLQ,$A39-1,Y$15-1,1,1)),(1-PLE!$AA$28)*OFFSET(Import.PLQ,$A39-1,Y$15-1,1,1))))</f>
        <v>0</v>
      </c>
      <c r="Z39" s="183">
        <f ca="1">IF(Z$13="",0,CHOOSE(Detalhamento.OpçãoServiços,OFFSET(Import.PLQ,$A39-1,Z$15-1,1,1),IF($E39&lt;&gt;1,IF(ISNUMBER(INDEX(Import.PLE,Detalhamento!$E39,Detalhamento!Z$15)),IF(INDEX(Import.PLE,Detalhamento!$E39,Detalhamento!Z$15)&lt;=mediçao,OFFSET(Import.PLQ,$A39-1,Z$15-1,1,1),0),0),PLE!$AA$28*OFFSET(Import.PLQ,$A39-1,Z$15-1,1,1)),IF($E39&lt;&gt;1,IF(ISNUMBER(INDEX(Import.PLE,Detalhamento!$E39,Detalhamento!Z$15)),IF(INDEX(Import.PLE,Detalhamento!$E39,Detalhamento!Z$15)&lt;=mediçao,0,OFFSET(Import.PLQ,$A39-1,Z$15-1,1,1)),OFFSET(Import.PLQ,$A39-1,Z$15-1,1,1)),(1-PLE!$AA$28)*OFFSET(Import.PLQ,$A39-1,Z$15-1,1,1))))</f>
        <v>0</v>
      </c>
      <c r="AA39" s="183">
        <f ca="1">IF(AA$13="",0,CHOOSE(Detalhamento.OpçãoServiços,OFFSET(Import.PLQ,$A39-1,AA$15-1,1,1),IF($E39&lt;&gt;1,IF(ISNUMBER(INDEX(Import.PLE,Detalhamento!$E39,Detalhamento!AA$15)),IF(INDEX(Import.PLE,Detalhamento!$E39,Detalhamento!AA$15)&lt;=mediçao,OFFSET(Import.PLQ,$A39-1,AA$15-1,1,1),0),0),PLE!$AA$28*OFFSET(Import.PLQ,$A39-1,AA$15-1,1,1)),IF($E39&lt;&gt;1,IF(ISNUMBER(INDEX(Import.PLE,Detalhamento!$E39,Detalhamento!AA$15)),IF(INDEX(Import.PLE,Detalhamento!$E39,Detalhamento!AA$15)&lt;=mediçao,0,OFFSET(Import.PLQ,$A39-1,AA$15-1,1,1)),OFFSET(Import.PLQ,$A39-1,AA$15-1,1,1)),(1-PLE!$AA$28)*OFFSET(Import.PLQ,$A39-1,AA$15-1,1,1))))</f>
        <v>0</v>
      </c>
      <c r="AB39" s="183">
        <f ca="1">IF(AB$13="",0,CHOOSE(Detalhamento.OpçãoServiços,OFFSET(Import.PLQ,$A39-1,AB$15-1,1,1),IF($E39&lt;&gt;1,IF(ISNUMBER(INDEX(Import.PLE,Detalhamento!$E39,Detalhamento!AB$15)),IF(INDEX(Import.PLE,Detalhamento!$E39,Detalhamento!AB$15)&lt;=mediçao,OFFSET(Import.PLQ,$A39-1,AB$15-1,1,1),0),0),PLE!$AA$28*OFFSET(Import.PLQ,$A39-1,AB$15-1,1,1)),IF($E39&lt;&gt;1,IF(ISNUMBER(INDEX(Import.PLE,Detalhamento!$E39,Detalhamento!AB$15)),IF(INDEX(Import.PLE,Detalhamento!$E39,Detalhamento!AB$15)&lt;=mediçao,0,OFFSET(Import.PLQ,$A39-1,AB$15-1,1,1)),OFFSET(Import.PLQ,$A39-1,AB$15-1,1,1)),(1-PLE!$AA$28)*OFFSET(Import.PLQ,$A39-1,AB$15-1,1,1))))</f>
        <v>0</v>
      </c>
      <c r="AC39" s="183">
        <f ca="1">IF(AC$13="",0,CHOOSE(Detalhamento.OpçãoServiços,OFFSET(Import.PLQ,$A39-1,AC$15-1,1,1),IF($E39&lt;&gt;1,IF(ISNUMBER(INDEX(Import.PLE,Detalhamento!$E39,Detalhamento!AC$15)),IF(INDEX(Import.PLE,Detalhamento!$E39,Detalhamento!AC$15)&lt;=mediçao,OFFSET(Import.PLQ,$A39-1,AC$15-1,1,1),0),0),PLE!$AA$28*OFFSET(Import.PLQ,$A39-1,AC$15-1,1,1)),IF($E39&lt;&gt;1,IF(ISNUMBER(INDEX(Import.PLE,Detalhamento!$E39,Detalhamento!AC$15)),IF(INDEX(Import.PLE,Detalhamento!$E39,Detalhamento!AC$15)&lt;=mediçao,0,OFFSET(Import.PLQ,$A39-1,AC$15-1,1,1)),OFFSET(Import.PLQ,$A39-1,AC$15-1,1,1)),(1-PLE!$AA$28)*OFFSET(Import.PLQ,$A39-1,AC$15-1,1,1))))</f>
        <v>0</v>
      </c>
      <c r="AD39" s="183">
        <f ca="1">IF(AD$13="",0,CHOOSE(Detalhamento.OpçãoServiços,OFFSET(Import.PLQ,$A39-1,AD$15-1,1,1),IF($E39&lt;&gt;1,IF(ISNUMBER(INDEX(Import.PLE,Detalhamento!$E39,Detalhamento!AD$15)),IF(INDEX(Import.PLE,Detalhamento!$E39,Detalhamento!AD$15)&lt;=mediçao,OFFSET(Import.PLQ,$A39-1,AD$15-1,1,1),0),0),PLE!$AA$28*OFFSET(Import.PLQ,$A39-1,AD$15-1,1,1)),IF($E39&lt;&gt;1,IF(ISNUMBER(INDEX(Import.PLE,Detalhamento!$E39,Detalhamento!AD$15)),IF(INDEX(Import.PLE,Detalhamento!$E39,Detalhamento!AD$15)&lt;=mediçao,0,OFFSET(Import.PLQ,$A39-1,AD$15-1,1,1)),OFFSET(Import.PLQ,$A39-1,AD$15-1,1,1)),(1-PLE!$AA$28)*OFFSET(Import.PLQ,$A39-1,AD$15-1,1,1))))</f>
        <v>0</v>
      </c>
      <c r="AE39" s="183">
        <f ca="1">IF(AE$13="",0,CHOOSE(Detalhamento.OpçãoServiços,OFFSET(Import.PLQ,$A39-1,AE$15-1,1,1),IF($E39&lt;&gt;1,IF(ISNUMBER(INDEX(Import.PLE,Detalhamento!$E39,Detalhamento!AE$15)),IF(INDEX(Import.PLE,Detalhamento!$E39,Detalhamento!AE$15)&lt;=mediçao,OFFSET(Import.PLQ,$A39-1,AE$15-1,1,1),0),0),PLE!$AA$28*OFFSET(Import.PLQ,$A39-1,AE$15-1,1,1)),IF($E39&lt;&gt;1,IF(ISNUMBER(INDEX(Import.PLE,Detalhamento!$E39,Detalhamento!AE$15)),IF(INDEX(Import.PLE,Detalhamento!$E39,Detalhamento!AE$15)&lt;=mediçao,0,OFFSET(Import.PLQ,$A39-1,AE$15-1,1,1)),OFFSET(Import.PLQ,$A39-1,AE$15-1,1,1)),(1-PLE!$AA$28)*OFFSET(Import.PLQ,$A39-1,AE$15-1,1,1))))</f>
        <v>0</v>
      </c>
      <c r="AF39" s="183">
        <f ca="1">IF(AF$13="",0,CHOOSE(Detalhamento.OpçãoServiços,OFFSET(Import.PLQ,$A39-1,AF$15-1,1,1),IF($E39&lt;&gt;1,IF(ISNUMBER(INDEX(Import.PLE,Detalhamento!$E39,Detalhamento!AF$15)),IF(INDEX(Import.PLE,Detalhamento!$E39,Detalhamento!AF$15)&lt;=mediçao,OFFSET(Import.PLQ,$A39-1,AF$15-1,1,1),0),0),PLE!$AA$28*OFFSET(Import.PLQ,$A39-1,AF$15-1,1,1)),IF($E39&lt;&gt;1,IF(ISNUMBER(INDEX(Import.PLE,Detalhamento!$E39,Detalhamento!AF$15)),IF(INDEX(Import.PLE,Detalhamento!$E39,Detalhamento!AF$15)&lt;=mediçao,0,OFFSET(Import.PLQ,$A39-1,AF$15-1,1,1)),OFFSET(Import.PLQ,$A39-1,AF$15-1,1,1)),(1-PLE!$AA$28)*OFFSET(Import.PLQ,$A39-1,AF$15-1,1,1))))</f>
        <v>0</v>
      </c>
      <c r="AG39" s="183">
        <f ca="1">IF(AG$13="",0,CHOOSE(Detalhamento.OpçãoServiços,OFFSET(Import.PLQ,$A39-1,AG$15-1,1,1),IF($E39&lt;&gt;1,IF(ISNUMBER(INDEX(Import.PLE,Detalhamento!$E39,Detalhamento!AG$15)),IF(INDEX(Import.PLE,Detalhamento!$E39,Detalhamento!AG$15)&lt;=mediçao,OFFSET(Import.PLQ,$A39-1,AG$15-1,1,1),0),0),PLE!$AA$28*OFFSET(Import.PLQ,$A39-1,AG$15-1,1,1)),IF($E39&lt;&gt;1,IF(ISNUMBER(INDEX(Import.PLE,Detalhamento!$E39,Detalhamento!AG$15)),IF(INDEX(Import.PLE,Detalhamento!$E39,Detalhamento!AG$15)&lt;=mediçao,0,OFFSET(Import.PLQ,$A39-1,AG$15-1,1,1)),OFFSET(Import.PLQ,$A39-1,AG$15-1,1,1)),(1-PLE!$AA$28)*OFFSET(Import.PLQ,$A39-1,AG$15-1,1,1))))</f>
        <v>0</v>
      </c>
      <c r="AH39" s="183">
        <f ca="1">IF(AH$13="",0,CHOOSE(Detalhamento.OpçãoServiços,OFFSET(Import.PLQ,$A39-1,AH$15-1,1,1),IF($E39&lt;&gt;1,IF(ISNUMBER(INDEX(Import.PLE,Detalhamento!$E39,Detalhamento!AH$15)),IF(INDEX(Import.PLE,Detalhamento!$E39,Detalhamento!AH$15)&lt;=mediçao,OFFSET(Import.PLQ,$A39-1,AH$15-1,1,1),0),0),PLE!$AA$28*OFFSET(Import.PLQ,$A39-1,AH$15-1,1,1)),IF($E39&lt;&gt;1,IF(ISNUMBER(INDEX(Import.PLE,Detalhamento!$E39,Detalhamento!AH$15)),IF(INDEX(Import.PLE,Detalhamento!$E39,Detalhamento!AH$15)&lt;=mediçao,0,OFFSET(Import.PLQ,$A39-1,AH$15-1,1,1)),OFFSET(Import.PLQ,$A39-1,AH$15-1,1,1)),(1-PLE!$AA$28)*OFFSET(Import.PLQ,$A39-1,AH$15-1,1,1))))</f>
        <v>0</v>
      </c>
      <c r="AI39" s="183">
        <f ca="1">IF(AI$13="",0,CHOOSE(Detalhamento.OpçãoServiços,OFFSET(Import.PLQ,$A39-1,AI$15-1,1,1),IF($E39&lt;&gt;1,IF(ISNUMBER(INDEX(Import.PLE,Detalhamento!$E39,Detalhamento!AI$15)),IF(INDEX(Import.PLE,Detalhamento!$E39,Detalhamento!AI$15)&lt;=mediçao,OFFSET(Import.PLQ,$A39-1,AI$15-1,1,1),0),0),PLE!$AA$28*OFFSET(Import.PLQ,$A39-1,AI$15-1,1,1)),IF($E39&lt;&gt;1,IF(ISNUMBER(INDEX(Import.PLE,Detalhamento!$E39,Detalhamento!AI$15)),IF(INDEX(Import.PLE,Detalhamento!$E39,Detalhamento!AI$15)&lt;=mediçao,0,OFFSET(Import.PLQ,$A39-1,AI$15-1,1,1)),OFFSET(Import.PLQ,$A39-1,AI$15-1,1,1)),(1-PLE!$AA$28)*OFFSET(Import.PLQ,$A39-1,AI$15-1,1,1))))</f>
        <v>0</v>
      </c>
      <c r="AJ39" s="183">
        <f ca="1">IF(AJ$13="",0,CHOOSE(Detalhamento.OpçãoServiços,OFFSET(Import.PLQ,$A39-1,AJ$15-1,1,1),IF($E39&lt;&gt;1,IF(ISNUMBER(INDEX(Import.PLE,Detalhamento!$E39,Detalhamento!AJ$15)),IF(INDEX(Import.PLE,Detalhamento!$E39,Detalhamento!AJ$15)&lt;=mediçao,OFFSET(Import.PLQ,$A39-1,AJ$15-1,1,1),0),0),PLE!$AA$28*OFFSET(Import.PLQ,$A39-1,AJ$15-1,1,1)),IF($E39&lt;&gt;1,IF(ISNUMBER(INDEX(Import.PLE,Detalhamento!$E39,Detalhamento!AJ$15)),IF(INDEX(Import.PLE,Detalhamento!$E39,Detalhamento!AJ$15)&lt;=mediçao,0,OFFSET(Import.PLQ,$A39-1,AJ$15-1,1,1)),OFFSET(Import.PLQ,$A39-1,AJ$15-1,1,1)),(1-PLE!$AA$28)*OFFSET(Import.PLQ,$A39-1,AJ$15-1,1,1))))</f>
        <v>0</v>
      </c>
      <c r="AK39" s="183">
        <f ca="1">IF(AK$13="",0,CHOOSE(Detalhamento.OpçãoServiços,OFFSET(Import.PLQ,$A39-1,AK$15-1,1,1),IF($E39&lt;&gt;1,IF(ISNUMBER(INDEX(Import.PLE,Detalhamento!$E39,Detalhamento!AK$15)),IF(INDEX(Import.PLE,Detalhamento!$E39,Detalhamento!AK$15)&lt;=mediçao,OFFSET(Import.PLQ,$A39-1,AK$15-1,1,1),0),0),PLE!$AA$28*OFFSET(Import.PLQ,$A39-1,AK$15-1,1,1)),IF($E39&lt;&gt;1,IF(ISNUMBER(INDEX(Import.PLE,Detalhamento!$E39,Detalhamento!AK$15)),IF(INDEX(Import.PLE,Detalhamento!$E39,Detalhamento!AK$15)&lt;=mediçao,0,OFFSET(Import.PLQ,$A39-1,AK$15-1,1,1)),OFFSET(Import.PLQ,$A39-1,AK$15-1,1,1)),(1-PLE!$AA$28)*OFFSET(Import.PLQ,$A39-1,AK$15-1,1,1))))</f>
        <v>0</v>
      </c>
      <c r="AL39" s="183">
        <f ca="1">IF(AL$13="",0,CHOOSE(Detalhamento.OpçãoServiços,OFFSET(Import.PLQ,$A39-1,AL$15-1,1,1),IF($E39&lt;&gt;1,IF(ISNUMBER(INDEX(Import.PLE,Detalhamento!$E39,Detalhamento!AL$15)),IF(INDEX(Import.PLE,Detalhamento!$E39,Detalhamento!AL$15)&lt;=mediçao,OFFSET(Import.PLQ,$A39-1,AL$15-1,1,1),0),0),PLE!$AA$28*OFFSET(Import.PLQ,$A39-1,AL$15-1,1,1)),IF($E39&lt;&gt;1,IF(ISNUMBER(INDEX(Import.PLE,Detalhamento!$E39,Detalhamento!AL$15)),IF(INDEX(Import.PLE,Detalhamento!$E39,Detalhamento!AL$15)&lt;=mediçao,0,OFFSET(Import.PLQ,$A39-1,AL$15-1,1,1)),OFFSET(Import.PLQ,$A39-1,AL$15-1,1,1)),(1-PLE!$AA$28)*OFFSET(Import.PLQ,$A39-1,AL$15-1,1,1))))</f>
        <v>0</v>
      </c>
      <c r="AM39" s="183">
        <f ca="1">IF(AM$13="",0,CHOOSE(Detalhamento.OpçãoServiços,OFFSET(Import.PLQ,$A39-1,AM$15-1,1,1),IF($E39&lt;&gt;1,IF(ISNUMBER(INDEX(Import.PLE,Detalhamento!$E39,Detalhamento!AM$15)),IF(INDEX(Import.PLE,Detalhamento!$E39,Detalhamento!AM$15)&lt;=mediçao,OFFSET(Import.PLQ,$A39-1,AM$15-1,1,1),0),0),PLE!$AA$28*OFFSET(Import.PLQ,$A39-1,AM$15-1,1,1)),IF($E39&lt;&gt;1,IF(ISNUMBER(INDEX(Import.PLE,Detalhamento!$E39,Detalhamento!AM$15)),IF(INDEX(Import.PLE,Detalhamento!$E39,Detalhamento!AM$15)&lt;=mediçao,0,OFFSET(Import.PLQ,$A39-1,AM$15-1,1,1)),OFFSET(Import.PLQ,$A39-1,AM$15-1,1,1)),(1-PLE!$AA$28)*OFFSET(Import.PLQ,$A39-1,AM$15-1,1,1))))</f>
        <v>0</v>
      </c>
      <c r="AN39" s="183">
        <f ca="1">IF(AN$13="",0,CHOOSE(Detalhamento.OpçãoServiços,OFFSET(Import.PLQ,$A39-1,AN$15-1,1,1),IF($E39&lt;&gt;1,IF(ISNUMBER(INDEX(Import.PLE,Detalhamento!$E39,Detalhamento!AN$15)),IF(INDEX(Import.PLE,Detalhamento!$E39,Detalhamento!AN$15)&lt;=mediçao,OFFSET(Import.PLQ,$A39-1,AN$15-1,1,1),0),0),PLE!$AA$28*OFFSET(Import.PLQ,$A39-1,AN$15-1,1,1)),IF($E39&lt;&gt;1,IF(ISNUMBER(INDEX(Import.PLE,Detalhamento!$E39,Detalhamento!AN$15)),IF(INDEX(Import.PLE,Detalhamento!$E39,Detalhamento!AN$15)&lt;=mediçao,0,OFFSET(Import.PLQ,$A39-1,AN$15-1,1,1)),OFFSET(Import.PLQ,$A39-1,AN$15-1,1,1)),(1-PLE!$AA$28)*OFFSET(Import.PLQ,$A39-1,AN$15-1,1,1))))</f>
        <v>0</v>
      </c>
      <c r="AO39" s="183">
        <f ca="1">IF(AO$13="",0,CHOOSE(Detalhamento.OpçãoServiços,OFFSET(Import.PLQ,$A39-1,AO$15-1,1,1),IF($E39&lt;&gt;1,IF(ISNUMBER(INDEX(Import.PLE,Detalhamento!$E39,Detalhamento!AO$15)),IF(INDEX(Import.PLE,Detalhamento!$E39,Detalhamento!AO$15)&lt;=mediçao,OFFSET(Import.PLQ,$A39-1,AO$15-1,1,1),0),0),PLE!$AA$28*OFFSET(Import.PLQ,$A39-1,AO$15-1,1,1)),IF($E39&lt;&gt;1,IF(ISNUMBER(INDEX(Import.PLE,Detalhamento!$E39,Detalhamento!AO$15)),IF(INDEX(Import.PLE,Detalhamento!$E39,Detalhamento!AO$15)&lt;=mediçao,0,OFFSET(Import.PLQ,$A39-1,AO$15-1,1,1)),OFFSET(Import.PLQ,$A39-1,AO$15-1,1,1)),(1-PLE!$AA$28)*OFFSET(Import.PLQ,$A39-1,AO$15-1,1,1))))</f>
        <v>0</v>
      </c>
      <c r="AP39" s="183">
        <f ca="1">IF(AP$13="",0,CHOOSE(Detalhamento.OpçãoServiços,OFFSET(Import.PLQ,$A39-1,AP$15-1,1,1),IF($E39&lt;&gt;1,IF(ISNUMBER(INDEX(Import.PLE,Detalhamento!$E39,Detalhamento!AP$15)),IF(INDEX(Import.PLE,Detalhamento!$E39,Detalhamento!AP$15)&lt;=mediçao,OFFSET(Import.PLQ,$A39-1,AP$15-1,1,1),0),0),PLE!$AA$28*OFFSET(Import.PLQ,$A39-1,AP$15-1,1,1)),IF($E39&lt;&gt;1,IF(ISNUMBER(INDEX(Import.PLE,Detalhamento!$E39,Detalhamento!AP$15)),IF(INDEX(Import.PLE,Detalhamento!$E39,Detalhamento!AP$15)&lt;=mediçao,0,OFFSET(Import.PLQ,$A39-1,AP$15-1,1,1)),OFFSET(Import.PLQ,$A39-1,AP$15-1,1,1)),(1-PLE!$AA$28)*OFFSET(Import.PLQ,$A39-1,AP$15-1,1,1))))</f>
        <v>0</v>
      </c>
      <c r="AQ39" s="183">
        <f ca="1">IF(AQ$13="",0,CHOOSE(Detalhamento.OpçãoServiços,OFFSET(Import.PLQ,$A39-1,AQ$15-1,1,1),IF($E39&lt;&gt;1,IF(ISNUMBER(INDEX(Import.PLE,Detalhamento!$E39,Detalhamento!AQ$15)),IF(INDEX(Import.PLE,Detalhamento!$E39,Detalhamento!AQ$15)&lt;=mediçao,OFFSET(Import.PLQ,$A39-1,AQ$15-1,1,1),0),0),PLE!$AA$28*OFFSET(Import.PLQ,$A39-1,AQ$15-1,1,1)),IF($E39&lt;&gt;1,IF(ISNUMBER(INDEX(Import.PLE,Detalhamento!$E39,Detalhamento!AQ$15)),IF(INDEX(Import.PLE,Detalhamento!$E39,Detalhamento!AQ$15)&lt;=mediçao,0,OFFSET(Import.PLQ,$A39-1,AQ$15-1,1,1)),OFFSET(Import.PLQ,$A39-1,AQ$15-1,1,1)),(1-PLE!$AA$28)*OFFSET(Import.PLQ,$A39-1,AQ$15-1,1,1))))</f>
        <v>0</v>
      </c>
      <c r="AR39" s="183">
        <f ca="1">IF(AR$13="",0,CHOOSE(Detalhamento.OpçãoServiços,OFFSET(Import.PLQ,$A39-1,AR$15-1,1,1),IF($E39&lt;&gt;1,IF(ISNUMBER(INDEX(Import.PLE,Detalhamento!$E39,Detalhamento!AR$15)),IF(INDEX(Import.PLE,Detalhamento!$E39,Detalhamento!AR$15)&lt;=mediçao,OFFSET(Import.PLQ,$A39-1,AR$15-1,1,1),0),0),PLE!$AA$28*OFFSET(Import.PLQ,$A39-1,AR$15-1,1,1)),IF($E39&lt;&gt;1,IF(ISNUMBER(INDEX(Import.PLE,Detalhamento!$E39,Detalhamento!AR$15)),IF(INDEX(Import.PLE,Detalhamento!$E39,Detalhamento!AR$15)&lt;=mediçao,0,OFFSET(Import.PLQ,$A39-1,AR$15-1,1,1)),OFFSET(Import.PLQ,$A39-1,AR$15-1,1,1)),(1-PLE!$AA$28)*OFFSET(Import.PLQ,$A39-1,AR$15-1,1,1))))</f>
        <v>0</v>
      </c>
      <c r="AS39" s="183">
        <f ca="1">IF(AS$13="",0,CHOOSE(Detalhamento.OpçãoServiços,OFFSET(Import.PLQ,$A39-1,AS$15-1,1,1),IF($E39&lt;&gt;1,IF(ISNUMBER(INDEX(Import.PLE,Detalhamento!$E39,Detalhamento!AS$15)),IF(INDEX(Import.PLE,Detalhamento!$E39,Detalhamento!AS$15)&lt;=mediçao,OFFSET(Import.PLQ,$A39-1,AS$15-1,1,1),0),0),PLE!$AA$28*OFFSET(Import.PLQ,$A39-1,AS$15-1,1,1)),IF($E39&lt;&gt;1,IF(ISNUMBER(INDEX(Import.PLE,Detalhamento!$E39,Detalhamento!AS$15)),IF(INDEX(Import.PLE,Detalhamento!$E39,Detalhamento!AS$15)&lt;=mediçao,0,OFFSET(Import.PLQ,$A39-1,AS$15-1,1,1)),OFFSET(Import.PLQ,$A39-1,AS$15-1,1,1)),(1-PLE!$AA$28)*OFFSET(Import.PLQ,$A39-1,AS$15-1,1,1))))</f>
        <v>0</v>
      </c>
      <c r="AT39" s="183">
        <f ca="1">IF(AT$13="",0,CHOOSE(Detalhamento.OpçãoServiços,OFFSET(Import.PLQ,$A39-1,AT$15-1,1,1),IF($E39&lt;&gt;1,IF(ISNUMBER(INDEX(Import.PLE,Detalhamento!$E39,Detalhamento!AT$15)),IF(INDEX(Import.PLE,Detalhamento!$E39,Detalhamento!AT$15)&lt;=mediçao,OFFSET(Import.PLQ,$A39-1,AT$15-1,1,1),0),0),PLE!$AA$28*OFFSET(Import.PLQ,$A39-1,AT$15-1,1,1)),IF($E39&lt;&gt;1,IF(ISNUMBER(INDEX(Import.PLE,Detalhamento!$E39,Detalhamento!AT$15)),IF(INDEX(Import.PLE,Detalhamento!$E39,Detalhamento!AT$15)&lt;=mediçao,0,OFFSET(Import.PLQ,$A39-1,AT$15-1,1,1)),OFFSET(Import.PLQ,$A39-1,AT$15-1,1,1)),(1-PLE!$AA$28)*OFFSET(Import.PLQ,$A39-1,AT$15-1,1,1))))</f>
        <v>0</v>
      </c>
      <c r="AU39" s="183">
        <f ca="1">IF(AU$13="",0,CHOOSE(Detalhamento.OpçãoServiços,OFFSET(Import.PLQ,$A39-1,AU$15-1,1,1),IF($E39&lt;&gt;1,IF(ISNUMBER(INDEX(Import.PLE,Detalhamento!$E39,Detalhamento!AU$15)),IF(INDEX(Import.PLE,Detalhamento!$E39,Detalhamento!AU$15)&lt;=mediçao,OFFSET(Import.PLQ,$A39-1,AU$15-1,1,1),0),0),PLE!$AA$28*OFFSET(Import.PLQ,$A39-1,AU$15-1,1,1)),IF($E39&lt;&gt;1,IF(ISNUMBER(INDEX(Import.PLE,Detalhamento!$E39,Detalhamento!AU$15)),IF(INDEX(Import.PLE,Detalhamento!$E39,Detalhamento!AU$15)&lt;=mediçao,0,OFFSET(Import.PLQ,$A39-1,AU$15-1,1,1)),OFFSET(Import.PLQ,$A39-1,AU$15-1,1,1)),(1-PLE!$AA$28)*OFFSET(Import.PLQ,$A39-1,AU$15-1,1,1))))</f>
        <v>0</v>
      </c>
      <c r="AV39" s="183">
        <f ca="1">IF(AV$13="",0,CHOOSE(Detalhamento.OpçãoServiços,OFFSET(Import.PLQ,$A39-1,AV$15-1,1,1),IF($E39&lt;&gt;1,IF(ISNUMBER(INDEX(Import.PLE,Detalhamento!$E39,Detalhamento!AV$15)),IF(INDEX(Import.PLE,Detalhamento!$E39,Detalhamento!AV$15)&lt;=mediçao,OFFSET(Import.PLQ,$A39-1,AV$15-1,1,1),0),0),PLE!$AA$28*OFFSET(Import.PLQ,$A39-1,AV$15-1,1,1)),IF($E39&lt;&gt;1,IF(ISNUMBER(INDEX(Import.PLE,Detalhamento!$E39,Detalhamento!AV$15)),IF(INDEX(Import.PLE,Detalhamento!$E39,Detalhamento!AV$15)&lt;=mediçao,0,OFFSET(Import.PLQ,$A39-1,AV$15-1,1,1)),OFFSET(Import.PLQ,$A39-1,AV$15-1,1,1)),(1-PLE!$AA$28)*OFFSET(Import.PLQ,$A39-1,AV$15-1,1,1))))</f>
        <v>0</v>
      </c>
      <c r="AW39" s="183">
        <f ca="1">IF(AW$13="",0,CHOOSE(Detalhamento.OpçãoServiços,OFFSET(Import.PLQ,$A39-1,AW$15-1,1,1),IF($E39&lt;&gt;1,IF(ISNUMBER(INDEX(Import.PLE,Detalhamento!$E39,Detalhamento!AW$15)),IF(INDEX(Import.PLE,Detalhamento!$E39,Detalhamento!AW$15)&lt;=mediçao,OFFSET(Import.PLQ,$A39-1,AW$15-1,1,1),0),0),PLE!$AA$28*OFFSET(Import.PLQ,$A39-1,AW$15-1,1,1)),IF($E39&lt;&gt;1,IF(ISNUMBER(INDEX(Import.PLE,Detalhamento!$E39,Detalhamento!AW$15)),IF(INDEX(Import.PLE,Detalhamento!$E39,Detalhamento!AW$15)&lt;=mediçao,0,OFFSET(Import.PLQ,$A39-1,AW$15-1,1,1)),OFFSET(Import.PLQ,$A39-1,AW$15-1,1,1)),(1-PLE!$AA$28)*OFFSET(Import.PLQ,$A39-1,AW$15-1,1,1))))</f>
        <v>0</v>
      </c>
      <c r="AX39" s="183">
        <f ca="1">IF(AX$13="",0,CHOOSE(Detalhamento.OpçãoServiços,OFFSET(Import.PLQ,$A39-1,AX$15-1,1,1),IF($E39&lt;&gt;1,IF(ISNUMBER(INDEX(Import.PLE,Detalhamento!$E39,Detalhamento!AX$15)),IF(INDEX(Import.PLE,Detalhamento!$E39,Detalhamento!AX$15)&lt;=mediçao,OFFSET(Import.PLQ,$A39-1,AX$15-1,1,1),0),0),PLE!$AA$28*OFFSET(Import.PLQ,$A39-1,AX$15-1,1,1)),IF($E39&lt;&gt;1,IF(ISNUMBER(INDEX(Import.PLE,Detalhamento!$E39,Detalhamento!AX$15)),IF(INDEX(Import.PLE,Detalhamento!$E39,Detalhamento!AX$15)&lt;=mediçao,0,OFFSET(Import.PLQ,$A39-1,AX$15-1,1,1)),OFFSET(Import.PLQ,$A39-1,AX$15-1,1,1)),(1-PLE!$AA$28)*OFFSET(Import.PLQ,$A39-1,AX$15-1,1,1))))</f>
        <v>0</v>
      </c>
      <c r="AY39" s="183">
        <f ca="1">IF(AY$13="",0,CHOOSE(Detalhamento.OpçãoServiços,OFFSET(Import.PLQ,$A39-1,AY$15-1,1,1),IF($E39&lt;&gt;1,IF(ISNUMBER(INDEX(Import.PLE,Detalhamento!$E39,Detalhamento!AY$15)),IF(INDEX(Import.PLE,Detalhamento!$E39,Detalhamento!AY$15)&lt;=mediçao,OFFSET(Import.PLQ,$A39-1,AY$15-1,1,1),0),0),PLE!$AA$28*OFFSET(Import.PLQ,$A39-1,AY$15-1,1,1)),IF($E39&lt;&gt;1,IF(ISNUMBER(INDEX(Import.PLE,Detalhamento!$E39,Detalhamento!AY$15)),IF(INDEX(Import.PLE,Detalhamento!$E39,Detalhamento!AY$15)&lt;=mediçao,0,OFFSET(Import.PLQ,$A39-1,AY$15-1,1,1)),OFFSET(Import.PLQ,$A39-1,AY$15-1,1,1)),(1-PLE!$AA$28)*OFFSET(Import.PLQ,$A39-1,AY$15-1,1,1))))</f>
        <v>0</v>
      </c>
      <c r="AZ39" s="183">
        <f ca="1">IF(AZ$13="",0,CHOOSE(Detalhamento.OpçãoServiços,OFFSET(Import.PLQ,$A39-1,AZ$15-1,1,1),IF($E39&lt;&gt;1,IF(ISNUMBER(INDEX(Import.PLE,Detalhamento!$E39,Detalhamento!AZ$15)),IF(INDEX(Import.PLE,Detalhamento!$E39,Detalhamento!AZ$15)&lt;=mediçao,OFFSET(Import.PLQ,$A39-1,AZ$15-1,1,1),0),0),PLE!$AA$28*OFFSET(Import.PLQ,$A39-1,AZ$15-1,1,1)),IF($E39&lt;&gt;1,IF(ISNUMBER(INDEX(Import.PLE,Detalhamento!$E39,Detalhamento!AZ$15)),IF(INDEX(Import.PLE,Detalhamento!$E39,Detalhamento!AZ$15)&lt;=mediçao,0,OFFSET(Import.PLQ,$A39-1,AZ$15-1,1,1)),OFFSET(Import.PLQ,$A39-1,AZ$15-1,1,1)),(1-PLE!$AA$28)*OFFSET(Import.PLQ,$A39-1,AZ$15-1,1,1))))</f>
        <v>0</v>
      </c>
      <c r="BA39" s="183">
        <f ca="1">IF(BA$13="",0,CHOOSE(Detalhamento.OpçãoServiços,OFFSET(Import.PLQ,$A39-1,BA$15-1,1,1),IF($E39&lt;&gt;1,IF(ISNUMBER(INDEX(Import.PLE,Detalhamento!$E39,Detalhamento!BA$15)),IF(INDEX(Import.PLE,Detalhamento!$E39,Detalhamento!BA$15)&lt;=mediçao,OFFSET(Import.PLQ,$A39-1,BA$15-1,1,1),0),0),PLE!$AA$28*OFFSET(Import.PLQ,$A39-1,BA$15-1,1,1)),IF($E39&lt;&gt;1,IF(ISNUMBER(INDEX(Import.PLE,Detalhamento!$E39,Detalhamento!BA$15)),IF(INDEX(Import.PLE,Detalhamento!$E39,Detalhamento!BA$15)&lt;=mediçao,0,OFFSET(Import.PLQ,$A39-1,BA$15-1,1,1)),OFFSET(Import.PLQ,$A39-1,BA$15-1,1,1)),(1-PLE!$AA$28)*OFFSET(Import.PLQ,$A39-1,BA$15-1,1,1))))</f>
        <v>0</v>
      </c>
      <c r="BB39" s="183">
        <f ca="1">IF(BB$13="",0,CHOOSE(Detalhamento.OpçãoServiços,OFFSET(Import.PLQ,$A39-1,BB$15-1,1,1),IF($E39&lt;&gt;1,IF(ISNUMBER(INDEX(Import.PLE,Detalhamento!$E39,Detalhamento!BB$15)),IF(INDEX(Import.PLE,Detalhamento!$E39,Detalhamento!BB$15)&lt;=mediçao,OFFSET(Import.PLQ,$A39-1,BB$15-1,1,1),0),0),PLE!$AA$28*OFFSET(Import.PLQ,$A39-1,BB$15-1,1,1)),IF($E39&lt;&gt;1,IF(ISNUMBER(INDEX(Import.PLE,Detalhamento!$E39,Detalhamento!BB$15)),IF(INDEX(Import.PLE,Detalhamento!$E39,Detalhamento!BB$15)&lt;=mediçao,0,OFFSET(Import.PLQ,$A39-1,BB$15-1,1,1)),OFFSET(Import.PLQ,$A39-1,BB$15-1,1,1)),(1-PLE!$AA$28)*OFFSET(Import.PLQ,$A39-1,BB$15-1,1,1))))</f>
        <v>0</v>
      </c>
      <c r="BC39" s="183">
        <f ca="1">IF(BC$13="",0,CHOOSE(Detalhamento.OpçãoServiços,OFFSET(Import.PLQ,$A39-1,BC$15-1,1,1),IF($E39&lt;&gt;1,IF(ISNUMBER(INDEX(Import.PLE,Detalhamento!$E39,Detalhamento!BC$15)),IF(INDEX(Import.PLE,Detalhamento!$E39,Detalhamento!BC$15)&lt;=mediçao,OFFSET(Import.PLQ,$A39-1,BC$15-1,1,1),0),0),PLE!$AA$28*OFFSET(Import.PLQ,$A39-1,BC$15-1,1,1)),IF($E39&lt;&gt;1,IF(ISNUMBER(INDEX(Import.PLE,Detalhamento!$E39,Detalhamento!BC$15)),IF(INDEX(Import.PLE,Detalhamento!$E39,Detalhamento!BC$15)&lt;=mediçao,0,OFFSET(Import.PLQ,$A39-1,BC$15-1,1,1)),OFFSET(Import.PLQ,$A39-1,BC$15-1,1,1)),(1-PLE!$AA$28)*OFFSET(Import.PLQ,$A39-1,BC$15-1,1,1))))</f>
        <v>0</v>
      </c>
      <c r="BD39" s="183">
        <f ca="1">IF(BD$13="",0,CHOOSE(Detalhamento.OpçãoServiços,OFFSET(Import.PLQ,$A39-1,BD$15-1,1,1),IF($E39&lt;&gt;1,IF(ISNUMBER(INDEX(Import.PLE,Detalhamento!$E39,Detalhamento!BD$15)),IF(INDEX(Import.PLE,Detalhamento!$E39,Detalhamento!BD$15)&lt;=mediçao,OFFSET(Import.PLQ,$A39-1,BD$15-1,1,1),0),0),PLE!$AA$28*OFFSET(Import.PLQ,$A39-1,BD$15-1,1,1)),IF($E39&lt;&gt;1,IF(ISNUMBER(INDEX(Import.PLE,Detalhamento!$E39,Detalhamento!BD$15)),IF(INDEX(Import.PLE,Detalhamento!$E39,Detalhamento!BD$15)&lt;=mediçao,0,OFFSET(Import.PLQ,$A39-1,BD$15-1,1,1)),OFFSET(Import.PLQ,$A39-1,BD$15-1,1,1)),(1-PLE!$AA$28)*OFFSET(Import.PLQ,$A39-1,BD$15-1,1,1))))</f>
        <v>0</v>
      </c>
      <c r="BE39" s="183">
        <f ca="1">IF(BE$13="",0,CHOOSE(Detalhamento.OpçãoServiços,OFFSET(Import.PLQ,$A39-1,BE$15-1,1,1),IF($E39&lt;&gt;1,IF(ISNUMBER(INDEX(Import.PLE,Detalhamento!$E39,Detalhamento!BE$15)),IF(INDEX(Import.PLE,Detalhamento!$E39,Detalhamento!BE$15)&lt;=mediçao,OFFSET(Import.PLQ,$A39-1,BE$15-1,1,1),0),0),PLE!$AA$28*OFFSET(Import.PLQ,$A39-1,BE$15-1,1,1)),IF($E39&lt;&gt;1,IF(ISNUMBER(INDEX(Import.PLE,Detalhamento!$E39,Detalhamento!BE$15)),IF(INDEX(Import.PLE,Detalhamento!$E39,Detalhamento!BE$15)&lt;=mediçao,0,OFFSET(Import.PLQ,$A39-1,BE$15-1,1,1)),OFFSET(Import.PLQ,$A39-1,BE$15-1,1,1)),(1-PLE!$AA$28)*OFFSET(Import.PLQ,$A39-1,BE$15-1,1,1))))</f>
        <v>0</v>
      </c>
      <c r="BF39" s="183">
        <f ca="1">IF(BF$13="",0,CHOOSE(Detalhamento.OpçãoServiços,OFFSET(Import.PLQ,$A39-1,BF$15-1,1,1),IF($E39&lt;&gt;1,IF(ISNUMBER(INDEX(Import.PLE,Detalhamento!$E39,Detalhamento!BF$15)),IF(INDEX(Import.PLE,Detalhamento!$E39,Detalhamento!BF$15)&lt;=mediçao,OFFSET(Import.PLQ,$A39-1,BF$15-1,1,1),0),0),PLE!$AA$28*OFFSET(Import.PLQ,$A39-1,BF$15-1,1,1)),IF($E39&lt;&gt;1,IF(ISNUMBER(INDEX(Import.PLE,Detalhamento!$E39,Detalhamento!BF$15)),IF(INDEX(Import.PLE,Detalhamento!$E39,Detalhamento!BF$15)&lt;=mediçao,0,OFFSET(Import.PLQ,$A39-1,BF$15-1,1,1)),OFFSET(Import.PLQ,$A39-1,BF$15-1,1,1)),(1-PLE!$AA$28)*OFFSET(Import.PLQ,$A39-1,BF$15-1,1,1))))</f>
        <v>0</v>
      </c>
      <c r="BG39" s="183">
        <f ca="1">IF(BG$13="",0,CHOOSE(Detalhamento.OpçãoServiços,OFFSET(Import.PLQ,$A39-1,BG$15-1,1,1),IF($E39&lt;&gt;1,IF(ISNUMBER(INDEX(Import.PLE,Detalhamento!$E39,Detalhamento!BG$15)),IF(INDEX(Import.PLE,Detalhamento!$E39,Detalhamento!BG$15)&lt;=mediçao,OFFSET(Import.PLQ,$A39-1,BG$15-1,1,1),0),0),PLE!$AA$28*OFFSET(Import.PLQ,$A39-1,BG$15-1,1,1)),IF($E39&lt;&gt;1,IF(ISNUMBER(INDEX(Import.PLE,Detalhamento!$E39,Detalhamento!BG$15)),IF(INDEX(Import.PLE,Detalhamento!$E39,Detalhamento!BG$15)&lt;=mediçao,0,OFFSET(Import.PLQ,$A39-1,BG$15-1,1,1)),OFFSET(Import.PLQ,$A39-1,BG$15-1,1,1)),(1-PLE!$AA$28)*OFFSET(Import.PLQ,$A39-1,BG$15-1,1,1))))</f>
        <v>0</v>
      </c>
      <c r="BH39" s="183">
        <f ca="1">IF(BH$13="",0,CHOOSE(Detalhamento.OpçãoServiços,OFFSET(Import.PLQ,$A39-1,BH$15-1,1,1),IF($E39&lt;&gt;1,IF(ISNUMBER(INDEX(Import.PLE,Detalhamento!$E39,Detalhamento!BH$15)),IF(INDEX(Import.PLE,Detalhamento!$E39,Detalhamento!BH$15)&lt;=mediçao,OFFSET(Import.PLQ,$A39-1,BH$15-1,1,1),0),0),PLE!$AA$28*OFFSET(Import.PLQ,$A39-1,BH$15-1,1,1)),IF($E39&lt;&gt;1,IF(ISNUMBER(INDEX(Import.PLE,Detalhamento!$E39,Detalhamento!BH$15)),IF(INDEX(Import.PLE,Detalhamento!$E39,Detalhamento!BH$15)&lt;=mediçao,0,OFFSET(Import.PLQ,$A39-1,BH$15-1,1,1)),OFFSET(Import.PLQ,$A39-1,BH$15-1,1,1)),(1-PLE!$AA$28)*OFFSET(Import.PLQ,$A39-1,BH$15-1,1,1))))</f>
        <v>0</v>
      </c>
      <c r="BI39" s="183">
        <f ca="1">IF(BI$13="",0,CHOOSE(Detalhamento.OpçãoServiços,OFFSET(Import.PLQ,$A39-1,BI$15-1,1,1),IF($E39&lt;&gt;1,IF(ISNUMBER(INDEX(Import.PLE,Detalhamento!$E39,Detalhamento!BI$15)),IF(INDEX(Import.PLE,Detalhamento!$E39,Detalhamento!BI$15)&lt;=mediçao,OFFSET(Import.PLQ,$A39-1,BI$15-1,1,1),0),0),PLE!$AA$28*OFFSET(Import.PLQ,$A39-1,BI$15-1,1,1)),IF($E39&lt;&gt;1,IF(ISNUMBER(INDEX(Import.PLE,Detalhamento!$E39,Detalhamento!BI$15)),IF(INDEX(Import.PLE,Detalhamento!$E39,Detalhamento!BI$15)&lt;=mediçao,0,OFFSET(Import.PLQ,$A39-1,BI$15-1,1,1)),OFFSET(Import.PLQ,$A39-1,BI$15-1,1,1)),(1-PLE!$AA$28)*OFFSET(Import.PLQ,$A39-1,BI$15-1,1,1))))</f>
        <v>0</v>
      </c>
    </row>
    <row r="40" spans="1:61" ht="33.75" x14ac:dyDescent="0.2">
      <c r="A40" s="196">
        <v>17</v>
      </c>
      <c r="B40" s="28" t="str">
        <f t="shared" ca="1" si="8"/>
        <v>Serviço</v>
      </c>
      <c r="E40" s="193">
        <f t="shared" ca="1" si="9"/>
        <v>6</v>
      </c>
      <c r="F40" s="194">
        <f t="shared" ca="1" si="10"/>
        <v>60017</v>
      </c>
      <c r="G40" s="194" t="str">
        <f t="shared" ca="1" si="14"/>
        <v>6.4</v>
      </c>
      <c r="H40" s="222" t="str">
        <f t="shared" ca="1" si="14"/>
        <v>EXECUÇÃO E COMPACTAÇÃO DE BASE E OU SUB BASE COM SOLO ESTABILIZADO GRANULOMETRICAMENTE - EXCLUSIVE ESCAVAÇÃO, CARGA E TRANSPORTE E SOLO. AF_09/2017</v>
      </c>
      <c r="I40" s="48" t="str">
        <f t="shared" ca="1" si="12"/>
        <v>M3</v>
      </c>
      <c r="J40" s="183">
        <f t="shared" ca="1" si="13"/>
        <v>2746.9879999999998</v>
      </c>
      <c r="K40" s="83"/>
      <c r="L40" s="183">
        <f ca="1">IF(L$13="",0,CHOOSE(Detalhamento.OpçãoServiços,OFFSET(Import.PLQ,$A40-1,L$15-1,1,1),IF($E40&lt;&gt;1,IF(ISNUMBER(INDEX(Import.PLE,Detalhamento!$E40,Detalhamento!L$15)),IF(INDEX(Import.PLE,Detalhamento!$E40,Detalhamento!L$15)&lt;=mediçao,OFFSET(Import.PLQ,$A40-1,L$15-1,1,1),0),0),PLE!$AA$28*OFFSET(Import.PLQ,$A40-1,L$15-1,1,1)),IF($E40&lt;&gt;1,IF(ISNUMBER(INDEX(Import.PLE,Detalhamento!$E40,Detalhamento!L$15)),IF(INDEX(Import.PLE,Detalhamento!$E40,Detalhamento!L$15)&lt;=mediçao,0,OFFSET(Import.PLQ,$A40-1,L$15-1,1,1)),OFFSET(Import.PLQ,$A40-1,L$15-1,1,1)),(1-PLE!$AA$28)*OFFSET(Import.PLQ,$A40-1,L$15-1,1,1))))</f>
        <v>2746.9879999999998</v>
      </c>
      <c r="M40" s="183">
        <f ca="1">IF(M$13="",0,CHOOSE(Detalhamento.OpçãoServiços,OFFSET(Import.PLQ,$A40-1,M$15-1,1,1),IF($E40&lt;&gt;1,IF(ISNUMBER(INDEX(Import.PLE,Detalhamento!$E40,Detalhamento!M$15)),IF(INDEX(Import.PLE,Detalhamento!$E40,Detalhamento!M$15)&lt;=mediçao,OFFSET(Import.PLQ,$A40-1,M$15-1,1,1),0),0),PLE!$AA$28*OFFSET(Import.PLQ,$A40-1,M$15-1,1,1)),IF($E40&lt;&gt;1,IF(ISNUMBER(INDEX(Import.PLE,Detalhamento!$E40,Detalhamento!M$15)),IF(INDEX(Import.PLE,Detalhamento!$E40,Detalhamento!M$15)&lt;=mediçao,0,OFFSET(Import.PLQ,$A40-1,M$15-1,1,1)),OFFSET(Import.PLQ,$A40-1,M$15-1,1,1)),(1-PLE!$AA$28)*OFFSET(Import.PLQ,$A40-1,M$15-1,1,1))))</f>
        <v>0</v>
      </c>
      <c r="N40" s="183">
        <f ca="1">IF(N$13="",0,CHOOSE(Detalhamento.OpçãoServiços,OFFSET(Import.PLQ,$A40-1,N$15-1,1,1),IF($E40&lt;&gt;1,IF(ISNUMBER(INDEX(Import.PLE,Detalhamento!$E40,Detalhamento!N$15)),IF(INDEX(Import.PLE,Detalhamento!$E40,Detalhamento!N$15)&lt;=mediçao,OFFSET(Import.PLQ,$A40-1,N$15-1,1,1),0),0),PLE!$AA$28*OFFSET(Import.PLQ,$A40-1,N$15-1,1,1)),IF($E40&lt;&gt;1,IF(ISNUMBER(INDEX(Import.PLE,Detalhamento!$E40,Detalhamento!N$15)),IF(INDEX(Import.PLE,Detalhamento!$E40,Detalhamento!N$15)&lt;=mediçao,0,OFFSET(Import.PLQ,$A40-1,N$15-1,1,1)),OFFSET(Import.PLQ,$A40-1,N$15-1,1,1)),(1-PLE!$AA$28)*OFFSET(Import.PLQ,$A40-1,N$15-1,1,1))))</f>
        <v>0</v>
      </c>
      <c r="O40" s="183">
        <f ca="1">IF(O$13="",0,CHOOSE(Detalhamento.OpçãoServiços,OFFSET(Import.PLQ,$A40-1,O$15-1,1,1),IF($E40&lt;&gt;1,IF(ISNUMBER(INDEX(Import.PLE,Detalhamento!$E40,Detalhamento!O$15)),IF(INDEX(Import.PLE,Detalhamento!$E40,Detalhamento!O$15)&lt;=mediçao,OFFSET(Import.PLQ,$A40-1,O$15-1,1,1),0),0),PLE!$AA$28*OFFSET(Import.PLQ,$A40-1,O$15-1,1,1)),IF($E40&lt;&gt;1,IF(ISNUMBER(INDEX(Import.PLE,Detalhamento!$E40,Detalhamento!O$15)),IF(INDEX(Import.PLE,Detalhamento!$E40,Detalhamento!O$15)&lt;=mediçao,0,OFFSET(Import.PLQ,$A40-1,O$15-1,1,1)),OFFSET(Import.PLQ,$A40-1,O$15-1,1,1)),(1-PLE!$AA$28)*OFFSET(Import.PLQ,$A40-1,O$15-1,1,1))))</f>
        <v>0</v>
      </c>
      <c r="P40" s="183">
        <f ca="1">IF(P$13="",0,CHOOSE(Detalhamento.OpçãoServiços,OFFSET(Import.PLQ,$A40-1,P$15-1,1,1),IF($E40&lt;&gt;1,IF(ISNUMBER(INDEX(Import.PLE,Detalhamento!$E40,Detalhamento!P$15)),IF(INDEX(Import.PLE,Detalhamento!$E40,Detalhamento!P$15)&lt;=mediçao,OFFSET(Import.PLQ,$A40-1,P$15-1,1,1),0),0),PLE!$AA$28*OFFSET(Import.PLQ,$A40-1,P$15-1,1,1)),IF($E40&lt;&gt;1,IF(ISNUMBER(INDEX(Import.PLE,Detalhamento!$E40,Detalhamento!P$15)),IF(INDEX(Import.PLE,Detalhamento!$E40,Detalhamento!P$15)&lt;=mediçao,0,OFFSET(Import.PLQ,$A40-1,P$15-1,1,1)),OFFSET(Import.PLQ,$A40-1,P$15-1,1,1)),(1-PLE!$AA$28)*OFFSET(Import.PLQ,$A40-1,P$15-1,1,1))))</f>
        <v>0</v>
      </c>
      <c r="Q40" s="183">
        <f ca="1">IF(Q$13="",0,CHOOSE(Detalhamento.OpçãoServiços,OFFSET(Import.PLQ,$A40-1,Q$15-1,1,1),IF($E40&lt;&gt;1,IF(ISNUMBER(INDEX(Import.PLE,Detalhamento!$E40,Detalhamento!Q$15)),IF(INDEX(Import.PLE,Detalhamento!$E40,Detalhamento!Q$15)&lt;=mediçao,OFFSET(Import.PLQ,$A40-1,Q$15-1,1,1),0),0),PLE!$AA$28*OFFSET(Import.PLQ,$A40-1,Q$15-1,1,1)),IF($E40&lt;&gt;1,IF(ISNUMBER(INDEX(Import.PLE,Detalhamento!$E40,Detalhamento!Q$15)),IF(INDEX(Import.PLE,Detalhamento!$E40,Detalhamento!Q$15)&lt;=mediçao,0,OFFSET(Import.PLQ,$A40-1,Q$15-1,1,1)),OFFSET(Import.PLQ,$A40-1,Q$15-1,1,1)),(1-PLE!$AA$28)*OFFSET(Import.PLQ,$A40-1,Q$15-1,1,1))))</f>
        <v>0</v>
      </c>
      <c r="R40" s="183">
        <f ca="1">IF(R$13="",0,CHOOSE(Detalhamento.OpçãoServiços,OFFSET(Import.PLQ,$A40-1,R$15-1,1,1),IF($E40&lt;&gt;1,IF(ISNUMBER(INDEX(Import.PLE,Detalhamento!$E40,Detalhamento!R$15)),IF(INDEX(Import.PLE,Detalhamento!$E40,Detalhamento!R$15)&lt;=mediçao,OFFSET(Import.PLQ,$A40-1,R$15-1,1,1),0),0),PLE!$AA$28*OFFSET(Import.PLQ,$A40-1,R$15-1,1,1)),IF($E40&lt;&gt;1,IF(ISNUMBER(INDEX(Import.PLE,Detalhamento!$E40,Detalhamento!R$15)),IF(INDEX(Import.PLE,Detalhamento!$E40,Detalhamento!R$15)&lt;=mediçao,0,OFFSET(Import.PLQ,$A40-1,R$15-1,1,1)),OFFSET(Import.PLQ,$A40-1,R$15-1,1,1)),(1-PLE!$AA$28)*OFFSET(Import.PLQ,$A40-1,R$15-1,1,1))))</f>
        <v>0</v>
      </c>
      <c r="S40" s="183">
        <f ca="1">IF(S$13="",0,CHOOSE(Detalhamento.OpçãoServiços,OFFSET(Import.PLQ,$A40-1,S$15-1,1,1),IF($E40&lt;&gt;1,IF(ISNUMBER(INDEX(Import.PLE,Detalhamento!$E40,Detalhamento!S$15)),IF(INDEX(Import.PLE,Detalhamento!$E40,Detalhamento!S$15)&lt;=mediçao,OFFSET(Import.PLQ,$A40-1,S$15-1,1,1),0),0),PLE!$AA$28*OFFSET(Import.PLQ,$A40-1,S$15-1,1,1)),IF($E40&lt;&gt;1,IF(ISNUMBER(INDEX(Import.PLE,Detalhamento!$E40,Detalhamento!S$15)),IF(INDEX(Import.PLE,Detalhamento!$E40,Detalhamento!S$15)&lt;=mediçao,0,OFFSET(Import.PLQ,$A40-1,S$15-1,1,1)),OFFSET(Import.PLQ,$A40-1,S$15-1,1,1)),(1-PLE!$AA$28)*OFFSET(Import.PLQ,$A40-1,S$15-1,1,1))))</f>
        <v>0</v>
      </c>
      <c r="T40" s="183">
        <f ca="1">IF(T$13="",0,CHOOSE(Detalhamento.OpçãoServiços,OFFSET(Import.PLQ,$A40-1,T$15-1,1,1),IF($E40&lt;&gt;1,IF(ISNUMBER(INDEX(Import.PLE,Detalhamento!$E40,Detalhamento!T$15)),IF(INDEX(Import.PLE,Detalhamento!$E40,Detalhamento!T$15)&lt;=mediçao,OFFSET(Import.PLQ,$A40-1,T$15-1,1,1),0),0),PLE!$AA$28*OFFSET(Import.PLQ,$A40-1,T$15-1,1,1)),IF($E40&lt;&gt;1,IF(ISNUMBER(INDEX(Import.PLE,Detalhamento!$E40,Detalhamento!T$15)),IF(INDEX(Import.PLE,Detalhamento!$E40,Detalhamento!T$15)&lt;=mediçao,0,OFFSET(Import.PLQ,$A40-1,T$15-1,1,1)),OFFSET(Import.PLQ,$A40-1,T$15-1,1,1)),(1-PLE!$AA$28)*OFFSET(Import.PLQ,$A40-1,T$15-1,1,1))))</f>
        <v>0</v>
      </c>
      <c r="U40" s="183">
        <f ca="1">IF(U$13="",0,CHOOSE(Detalhamento.OpçãoServiços,OFFSET(Import.PLQ,$A40-1,U$15-1,1,1),IF($E40&lt;&gt;1,IF(ISNUMBER(INDEX(Import.PLE,Detalhamento!$E40,Detalhamento!U$15)),IF(INDEX(Import.PLE,Detalhamento!$E40,Detalhamento!U$15)&lt;=mediçao,OFFSET(Import.PLQ,$A40-1,U$15-1,1,1),0),0),PLE!$AA$28*OFFSET(Import.PLQ,$A40-1,U$15-1,1,1)),IF($E40&lt;&gt;1,IF(ISNUMBER(INDEX(Import.PLE,Detalhamento!$E40,Detalhamento!U$15)),IF(INDEX(Import.PLE,Detalhamento!$E40,Detalhamento!U$15)&lt;=mediçao,0,OFFSET(Import.PLQ,$A40-1,U$15-1,1,1)),OFFSET(Import.PLQ,$A40-1,U$15-1,1,1)),(1-PLE!$AA$28)*OFFSET(Import.PLQ,$A40-1,U$15-1,1,1))))</f>
        <v>0</v>
      </c>
      <c r="V40" s="183">
        <f ca="1">IF(V$13="",0,CHOOSE(Detalhamento.OpçãoServiços,OFFSET(Import.PLQ,$A40-1,V$15-1,1,1),IF($E40&lt;&gt;1,IF(ISNUMBER(INDEX(Import.PLE,Detalhamento!$E40,Detalhamento!V$15)),IF(INDEX(Import.PLE,Detalhamento!$E40,Detalhamento!V$15)&lt;=mediçao,OFFSET(Import.PLQ,$A40-1,V$15-1,1,1),0),0),PLE!$AA$28*OFFSET(Import.PLQ,$A40-1,V$15-1,1,1)),IF($E40&lt;&gt;1,IF(ISNUMBER(INDEX(Import.PLE,Detalhamento!$E40,Detalhamento!V$15)),IF(INDEX(Import.PLE,Detalhamento!$E40,Detalhamento!V$15)&lt;=mediçao,0,OFFSET(Import.PLQ,$A40-1,V$15-1,1,1)),OFFSET(Import.PLQ,$A40-1,V$15-1,1,1)),(1-PLE!$AA$28)*OFFSET(Import.PLQ,$A40-1,V$15-1,1,1))))</f>
        <v>0</v>
      </c>
      <c r="W40" s="183">
        <f ca="1">IF(W$13="",0,CHOOSE(Detalhamento.OpçãoServiços,OFFSET(Import.PLQ,$A40-1,W$15-1,1,1),IF($E40&lt;&gt;1,IF(ISNUMBER(INDEX(Import.PLE,Detalhamento!$E40,Detalhamento!W$15)),IF(INDEX(Import.PLE,Detalhamento!$E40,Detalhamento!W$15)&lt;=mediçao,OFFSET(Import.PLQ,$A40-1,W$15-1,1,1),0),0),PLE!$AA$28*OFFSET(Import.PLQ,$A40-1,W$15-1,1,1)),IF($E40&lt;&gt;1,IF(ISNUMBER(INDEX(Import.PLE,Detalhamento!$E40,Detalhamento!W$15)),IF(INDEX(Import.PLE,Detalhamento!$E40,Detalhamento!W$15)&lt;=mediçao,0,OFFSET(Import.PLQ,$A40-1,W$15-1,1,1)),OFFSET(Import.PLQ,$A40-1,W$15-1,1,1)),(1-PLE!$AA$28)*OFFSET(Import.PLQ,$A40-1,W$15-1,1,1))))</f>
        <v>0</v>
      </c>
      <c r="X40" s="183">
        <f ca="1">IF(X$13="",0,CHOOSE(Detalhamento.OpçãoServiços,OFFSET(Import.PLQ,$A40-1,X$15-1,1,1),IF($E40&lt;&gt;1,IF(ISNUMBER(INDEX(Import.PLE,Detalhamento!$E40,Detalhamento!X$15)),IF(INDEX(Import.PLE,Detalhamento!$E40,Detalhamento!X$15)&lt;=mediçao,OFFSET(Import.PLQ,$A40-1,X$15-1,1,1),0),0),PLE!$AA$28*OFFSET(Import.PLQ,$A40-1,X$15-1,1,1)),IF($E40&lt;&gt;1,IF(ISNUMBER(INDEX(Import.PLE,Detalhamento!$E40,Detalhamento!X$15)),IF(INDEX(Import.PLE,Detalhamento!$E40,Detalhamento!X$15)&lt;=mediçao,0,OFFSET(Import.PLQ,$A40-1,X$15-1,1,1)),OFFSET(Import.PLQ,$A40-1,X$15-1,1,1)),(1-PLE!$AA$28)*OFFSET(Import.PLQ,$A40-1,X$15-1,1,1))))</f>
        <v>0</v>
      </c>
      <c r="Y40" s="183">
        <f ca="1">IF(Y$13="",0,CHOOSE(Detalhamento.OpçãoServiços,OFFSET(Import.PLQ,$A40-1,Y$15-1,1,1),IF($E40&lt;&gt;1,IF(ISNUMBER(INDEX(Import.PLE,Detalhamento!$E40,Detalhamento!Y$15)),IF(INDEX(Import.PLE,Detalhamento!$E40,Detalhamento!Y$15)&lt;=mediçao,OFFSET(Import.PLQ,$A40-1,Y$15-1,1,1),0),0),PLE!$AA$28*OFFSET(Import.PLQ,$A40-1,Y$15-1,1,1)),IF($E40&lt;&gt;1,IF(ISNUMBER(INDEX(Import.PLE,Detalhamento!$E40,Detalhamento!Y$15)),IF(INDEX(Import.PLE,Detalhamento!$E40,Detalhamento!Y$15)&lt;=mediçao,0,OFFSET(Import.PLQ,$A40-1,Y$15-1,1,1)),OFFSET(Import.PLQ,$A40-1,Y$15-1,1,1)),(1-PLE!$AA$28)*OFFSET(Import.PLQ,$A40-1,Y$15-1,1,1))))</f>
        <v>0</v>
      </c>
      <c r="Z40" s="183">
        <f ca="1">IF(Z$13="",0,CHOOSE(Detalhamento.OpçãoServiços,OFFSET(Import.PLQ,$A40-1,Z$15-1,1,1),IF($E40&lt;&gt;1,IF(ISNUMBER(INDEX(Import.PLE,Detalhamento!$E40,Detalhamento!Z$15)),IF(INDEX(Import.PLE,Detalhamento!$E40,Detalhamento!Z$15)&lt;=mediçao,OFFSET(Import.PLQ,$A40-1,Z$15-1,1,1),0),0),PLE!$AA$28*OFFSET(Import.PLQ,$A40-1,Z$15-1,1,1)),IF($E40&lt;&gt;1,IF(ISNUMBER(INDEX(Import.PLE,Detalhamento!$E40,Detalhamento!Z$15)),IF(INDEX(Import.PLE,Detalhamento!$E40,Detalhamento!Z$15)&lt;=mediçao,0,OFFSET(Import.PLQ,$A40-1,Z$15-1,1,1)),OFFSET(Import.PLQ,$A40-1,Z$15-1,1,1)),(1-PLE!$AA$28)*OFFSET(Import.PLQ,$A40-1,Z$15-1,1,1))))</f>
        <v>0</v>
      </c>
      <c r="AA40" s="183">
        <f ca="1">IF(AA$13="",0,CHOOSE(Detalhamento.OpçãoServiços,OFFSET(Import.PLQ,$A40-1,AA$15-1,1,1),IF($E40&lt;&gt;1,IF(ISNUMBER(INDEX(Import.PLE,Detalhamento!$E40,Detalhamento!AA$15)),IF(INDEX(Import.PLE,Detalhamento!$E40,Detalhamento!AA$15)&lt;=mediçao,OFFSET(Import.PLQ,$A40-1,AA$15-1,1,1),0),0),PLE!$AA$28*OFFSET(Import.PLQ,$A40-1,AA$15-1,1,1)),IF($E40&lt;&gt;1,IF(ISNUMBER(INDEX(Import.PLE,Detalhamento!$E40,Detalhamento!AA$15)),IF(INDEX(Import.PLE,Detalhamento!$E40,Detalhamento!AA$15)&lt;=mediçao,0,OFFSET(Import.PLQ,$A40-1,AA$15-1,1,1)),OFFSET(Import.PLQ,$A40-1,AA$15-1,1,1)),(1-PLE!$AA$28)*OFFSET(Import.PLQ,$A40-1,AA$15-1,1,1))))</f>
        <v>0</v>
      </c>
      <c r="AB40" s="183">
        <f ca="1">IF(AB$13="",0,CHOOSE(Detalhamento.OpçãoServiços,OFFSET(Import.PLQ,$A40-1,AB$15-1,1,1),IF($E40&lt;&gt;1,IF(ISNUMBER(INDEX(Import.PLE,Detalhamento!$E40,Detalhamento!AB$15)),IF(INDEX(Import.PLE,Detalhamento!$E40,Detalhamento!AB$15)&lt;=mediçao,OFFSET(Import.PLQ,$A40-1,AB$15-1,1,1),0),0),PLE!$AA$28*OFFSET(Import.PLQ,$A40-1,AB$15-1,1,1)),IF($E40&lt;&gt;1,IF(ISNUMBER(INDEX(Import.PLE,Detalhamento!$E40,Detalhamento!AB$15)),IF(INDEX(Import.PLE,Detalhamento!$E40,Detalhamento!AB$15)&lt;=mediçao,0,OFFSET(Import.PLQ,$A40-1,AB$15-1,1,1)),OFFSET(Import.PLQ,$A40-1,AB$15-1,1,1)),(1-PLE!$AA$28)*OFFSET(Import.PLQ,$A40-1,AB$15-1,1,1))))</f>
        <v>0</v>
      </c>
      <c r="AC40" s="183">
        <f ca="1">IF(AC$13="",0,CHOOSE(Detalhamento.OpçãoServiços,OFFSET(Import.PLQ,$A40-1,AC$15-1,1,1),IF($E40&lt;&gt;1,IF(ISNUMBER(INDEX(Import.PLE,Detalhamento!$E40,Detalhamento!AC$15)),IF(INDEX(Import.PLE,Detalhamento!$E40,Detalhamento!AC$15)&lt;=mediçao,OFFSET(Import.PLQ,$A40-1,AC$15-1,1,1),0),0),PLE!$AA$28*OFFSET(Import.PLQ,$A40-1,AC$15-1,1,1)),IF($E40&lt;&gt;1,IF(ISNUMBER(INDEX(Import.PLE,Detalhamento!$E40,Detalhamento!AC$15)),IF(INDEX(Import.PLE,Detalhamento!$E40,Detalhamento!AC$15)&lt;=mediçao,0,OFFSET(Import.PLQ,$A40-1,AC$15-1,1,1)),OFFSET(Import.PLQ,$A40-1,AC$15-1,1,1)),(1-PLE!$AA$28)*OFFSET(Import.PLQ,$A40-1,AC$15-1,1,1))))</f>
        <v>0</v>
      </c>
      <c r="AD40" s="183">
        <f ca="1">IF(AD$13="",0,CHOOSE(Detalhamento.OpçãoServiços,OFFSET(Import.PLQ,$A40-1,AD$15-1,1,1),IF($E40&lt;&gt;1,IF(ISNUMBER(INDEX(Import.PLE,Detalhamento!$E40,Detalhamento!AD$15)),IF(INDEX(Import.PLE,Detalhamento!$E40,Detalhamento!AD$15)&lt;=mediçao,OFFSET(Import.PLQ,$A40-1,AD$15-1,1,1),0),0),PLE!$AA$28*OFFSET(Import.PLQ,$A40-1,AD$15-1,1,1)),IF($E40&lt;&gt;1,IF(ISNUMBER(INDEX(Import.PLE,Detalhamento!$E40,Detalhamento!AD$15)),IF(INDEX(Import.PLE,Detalhamento!$E40,Detalhamento!AD$15)&lt;=mediçao,0,OFFSET(Import.PLQ,$A40-1,AD$15-1,1,1)),OFFSET(Import.PLQ,$A40-1,AD$15-1,1,1)),(1-PLE!$AA$28)*OFFSET(Import.PLQ,$A40-1,AD$15-1,1,1))))</f>
        <v>0</v>
      </c>
      <c r="AE40" s="183">
        <f ca="1">IF(AE$13="",0,CHOOSE(Detalhamento.OpçãoServiços,OFFSET(Import.PLQ,$A40-1,AE$15-1,1,1),IF($E40&lt;&gt;1,IF(ISNUMBER(INDEX(Import.PLE,Detalhamento!$E40,Detalhamento!AE$15)),IF(INDEX(Import.PLE,Detalhamento!$E40,Detalhamento!AE$15)&lt;=mediçao,OFFSET(Import.PLQ,$A40-1,AE$15-1,1,1),0),0),PLE!$AA$28*OFFSET(Import.PLQ,$A40-1,AE$15-1,1,1)),IF($E40&lt;&gt;1,IF(ISNUMBER(INDEX(Import.PLE,Detalhamento!$E40,Detalhamento!AE$15)),IF(INDEX(Import.PLE,Detalhamento!$E40,Detalhamento!AE$15)&lt;=mediçao,0,OFFSET(Import.PLQ,$A40-1,AE$15-1,1,1)),OFFSET(Import.PLQ,$A40-1,AE$15-1,1,1)),(1-PLE!$AA$28)*OFFSET(Import.PLQ,$A40-1,AE$15-1,1,1))))</f>
        <v>0</v>
      </c>
      <c r="AF40" s="183">
        <f ca="1">IF(AF$13="",0,CHOOSE(Detalhamento.OpçãoServiços,OFFSET(Import.PLQ,$A40-1,AF$15-1,1,1),IF($E40&lt;&gt;1,IF(ISNUMBER(INDEX(Import.PLE,Detalhamento!$E40,Detalhamento!AF$15)),IF(INDEX(Import.PLE,Detalhamento!$E40,Detalhamento!AF$15)&lt;=mediçao,OFFSET(Import.PLQ,$A40-1,AF$15-1,1,1),0),0),PLE!$AA$28*OFFSET(Import.PLQ,$A40-1,AF$15-1,1,1)),IF($E40&lt;&gt;1,IF(ISNUMBER(INDEX(Import.PLE,Detalhamento!$E40,Detalhamento!AF$15)),IF(INDEX(Import.PLE,Detalhamento!$E40,Detalhamento!AF$15)&lt;=mediçao,0,OFFSET(Import.PLQ,$A40-1,AF$15-1,1,1)),OFFSET(Import.PLQ,$A40-1,AF$15-1,1,1)),(1-PLE!$AA$28)*OFFSET(Import.PLQ,$A40-1,AF$15-1,1,1))))</f>
        <v>0</v>
      </c>
      <c r="AG40" s="183">
        <f ca="1">IF(AG$13="",0,CHOOSE(Detalhamento.OpçãoServiços,OFFSET(Import.PLQ,$A40-1,AG$15-1,1,1),IF($E40&lt;&gt;1,IF(ISNUMBER(INDEX(Import.PLE,Detalhamento!$E40,Detalhamento!AG$15)),IF(INDEX(Import.PLE,Detalhamento!$E40,Detalhamento!AG$15)&lt;=mediçao,OFFSET(Import.PLQ,$A40-1,AG$15-1,1,1),0),0),PLE!$AA$28*OFFSET(Import.PLQ,$A40-1,AG$15-1,1,1)),IF($E40&lt;&gt;1,IF(ISNUMBER(INDEX(Import.PLE,Detalhamento!$E40,Detalhamento!AG$15)),IF(INDEX(Import.PLE,Detalhamento!$E40,Detalhamento!AG$15)&lt;=mediçao,0,OFFSET(Import.PLQ,$A40-1,AG$15-1,1,1)),OFFSET(Import.PLQ,$A40-1,AG$15-1,1,1)),(1-PLE!$AA$28)*OFFSET(Import.PLQ,$A40-1,AG$15-1,1,1))))</f>
        <v>0</v>
      </c>
      <c r="AH40" s="183">
        <f ca="1">IF(AH$13="",0,CHOOSE(Detalhamento.OpçãoServiços,OFFSET(Import.PLQ,$A40-1,AH$15-1,1,1),IF($E40&lt;&gt;1,IF(ISNUMBER(INDEX(Import.PLE,Detalhamento!$E40,Detalhamento!AH$15)),IF(INDEX(Import.PLE,Detalhamento!$E40,Detalhamento!AH$15)&lt;=mediçao,OFFSET(Import.PLQ,$A40-1,AH$15-1,1,1),0),0),PLE!$AA$28*OFFSET(Import.PLQ,$A40-1,AH$15-1,1,1)),IF($E40&lt;&gt;1,IF(ISNUMBER(INDEX(Import.PLE,Detalhamento!$E40,Detalhamento!AH$15)),IF(INDEX(Import.PLE,Detalhamento!$E40,Detalhamento!AH$15)&lt;=mediçao,0,OFFSET(Import.PLQ,$A40-1,AH$15-1,1,1)),OFFSET(Import.PLQ,$A40-1,AH$15-1,1,1)),(1-PLE!$AA$28)*OFFSET(Import.PLQ,$A40-1,AH$15-1,1,1))))</f>
        <v>0</v>
      </c>
      <c r="AI40" s="183">
        <f ca="1">IF(AI$13="",0,CHOOSE(Detalhamento.OpçãoServiços,OFFSET(Import.PLQ,$A40-1,AI$15-1,1,1),IF($E40&lt;&gt;1,IF(ISNUMBER(INDEX(Import.PLE,Detalhamento!$E40,Detalhamento!AI$15)),IF(INDEX(Import.PLE,Detalhamento!$E40,Detalhamento!AI$15)&lt;=mediçao,OFFSET(Import.PLQ,$A40-1,AI$15-1,1,1),0),0),PLE!$AA$28*OFFSET(Import.PLQ,$A40-1,AI$15-1,1,1)),IF($E40&lt;&gt;1,IF(ISNUMBER(INDEX(Import.PLE,Detalhamento!$E40,Detalhamento!AI$15)),IF(INDEX(Import.PLE,Detalhamento!$E40,Detalhamento!AI$15)&lt;=mediçao,0,OFFSET(Import.PLQ,$A40-1,AI$15-1,1,1)),OFFSET(Import.PLQ,$A40-1,AI$15-1,1,1)),(1-PLE!$AA$28)*OFFSET(Import.PLQ,$A40-1,AI$15-1,1,1))))</f>
        <v>0</v>
      </c>
      <c r="AJ40" s="183">
        <f ca="1">IF(AJ$13="",0,CHOOSE(Detalhamento.OpçãoServiços,OFFSET(Import.PLQ,$A40-1,AJ$15-1,1,1),IF($E40&lt;&gt;1,IF(ISNUMBER(INDEX(Import.PLE,Detalhamento!$E40,Detalhamento!AJ$15)),IF(INDEX(Import.PLE,Detalhamento!$E40,Detalhamento!AJ$15)&lt;=mediçao,OFFSET(Import.PLQ,$A40-1,AJ$15-1,1,1),0),0),PLE!$AA$28*OFFSET(Import.PLQ,$A40-1,AJ$15-1,1,1)),IF($E40&lt;&gt;1,IF(ISNUMBER(INDEX(Import.PLE,Detalhamento!$E40,Detalhamento!AJ$15)),IF(INDEX(Import.PLE,Detalhamento!$E40,Detalhamento!AJ$15)&lt;=mediçao,0,OFFSET(Import.PLQ,$A40-1,AJ$15-1,1,1)),OFFSET(Import.PLQ,$A40-1,AJ$15-1,1,1)),(1-PLE!$AA$28)*OFFSET(Import.PLQ,$A40-1,AJ$15-1,1,1))))</f>
        <v>0</v>
      </c>
      <c r="AK40" s="183">
        <f ca="1">IF(AK$13="",0,CHOOSE(Detalhamento.OpçãoServiços,OFFSET(Import.PLQ,$A40-1,AK$15-1,1,1),IF($E40&lt;&gt;1,IF(ISNUMBER(INDEX(Import.PLE,Detalhamento!$E40,Detalhamento!AK$15)),IF(INDEX(Import.PLE,Detalhamento!$E40,Detalhamento!AK$15)&lt;=mediçao,OFFSET(Import.PLQ,$A40-1,AK$15-1,1,1),0),0),PLE!$AA$28*OFFSET(Import.PLQ,$A40-1,AK$15-1,1,1)),IF($E40&lt;&gt;1,IF(ISNUMBER(INDEX(Import.PLE,Detalhamento!$E40,Detalhamento!AK$15)),IF(INDEX(Import.PLE,Detalhamento!$E40,Detalhamento!AK$15)&lt;=mediçao,0,OFFSET(Import.PLQ,$A40-1,AK$15-1,1,1)),OFFSET(Import.PLQ,$A40-1,AK$15-1,1,1)),(1-PLE!$AA$28)*OFFSET(Import.PLQ,$A40-1,AK$15-1,1,1))))</f>
        <v>0</v>
      </c>
      <c r="AL40" s="183">
        <f ca="1">IF(AL$13="",0,CHOOSE(Detalhamento.OpçãoServiços,OFFSET(Import.PLQ,$A40-1,AL$15-1,1,1),IF($E40&lt;&gt;1,IF(ISNUMBER(INDEX(Import.PLE,Detalhamento!$E40,Detalhamento!AL$15)),IF(INDEX(Import.PLE,Detalhamento!$E40,Detalhamento!AL$15)&lt;=mediçao,OFFSET(Import.PLQ,$A40-1,AL$15-1,1,1),0),0),PLE!$AA$28*OFFSET(Import.PLQ,$A40-1,AL$15-1,1,1)),IF($E40&lt;&gt;1,IF(ISNUMBER(INDEX(Import.PLE,Detalhamento!$E40,Detalhamento!AL$15)),IF(INDEX(Import.PLE,Detalhamento!$E40,Detalhamento!AL$15)&lt;=mediçao,0,OFFSET(Import.PLQ,$A40-1,AL$15-1,1,1)),OFFSET(Import.PLQ,$A40-1,AL$15-1,1,1)),(1-PLE!$AA$28)*OFFSET(Import.PLQ,$A40-1,AL$15-1,1,1))))</f>
        <v>0</v>
      </c>
      <c r="AM40" s="183">
        <f ca="1">IF(AM$13="",0,CHOOSE(Detalhamento.OpçãoServiços,OFFSET(Import.PLQ,$A40-1,AM$15-1,1,1),IF($E40&lt;&gt;1,IF(ISNUMBER(INDEX(Import.PLE,Detalhamento!$E40,Detalhamento!AM$15)),IF(INDEX(Import.PLE,Detalhamento!$E40,Detalhamento!AM$15)&lt;=mediçao,OFFSET(Import.PLQ,$A40-1,AM$15-1,1,1),0),0),PLE!$AA$28*OFFSET(Import.PLQ,$A40-1,AM$15-1,1,1)),IF($E40&lt;&gt;1,IF(ISNUMBER(INDEX(Import.PLE,Detalhamento!$E40,Detalhamento!AM$15)),IF(INDEX(Import.PLE,Detalhamento!$E40,Detalhamento!AM$15)&lt;=mediçao,0,OFFSET(Import.PLQ,$A40-1,AM$15-1,1,1)),OFFSET(Import.PLQ,$A40-1,AM$15-1,1,1)),(1-PLE!$AA$28)*OFFSET(Import.PLQ,$A40-1,AM$15-1,1,1))))</f>
        <v>0</v>
      </c>
      <c r="AN40" s="183">
        <f ca="1">IF(AN$13="",0,CHOOSE(Detalhamento.OpçãoServiços,OFFSET(Import.PLQ,$A40-1,AN$15-1,1,1),IF($E40&lt;&gt;1,IF(ISNUMBER(INDEX(Import.PLE,Detalhamento!$E40,Detalhamento!AN$15)),IF(INDEX(Import.PLE,Detalhamento!$E40,Detalhamento!AN$15)&lt;=mediçao,OFFSET(Import.PLQ,$A40-1,AN$15-1,1,1),0),0),PLE!$AA$28*OFFSET(Import.PLQ,$A40-1,AN$15-1,1,1)),IF($E40&lt;&gt;1,IF(ISNUMBER(INDEX(Import.PLE,Detalhamento!$E40,Detalhamento!AN$15)),IF(INDEX(Import.PLE,Detalhamento!$E40,Detalhamento!AN$15)&lt;=mediçao,0,OFFSET(Import.PLQ,$A40-1,AN$15-1,1,1)),OFFSET(Import.PLQ,$A40-1,AN$15-1,1,1)),(1-PLE!$AA$28)*OFFSET(Import.PLQ,$A40-1,AN$15-1,1,1))))</f>
        <v>0</v>
      </c>
      <c r="AO40" s="183">
        <f ca="1">IF(AO$13="",0,CHOOSE(Detalhamento.OpçãoServiços,OFFSET(Import.PLQ,$A40-1,AO$15-1,1,1),IF($E40&lt;&gt;1,IF(ISNUMBER(INDEX(Import.PLE,Detalhamento!$E40,Detalhamento!AO$15)),IF(INDEX(Import.PLE,Detalhamento!$E40,Detalhamento!AO$15)&lt;=mediçao,OFFSET(Import.PLQ,$A40-1,AO$15-1,1,1),0),0),PLE!$AA$28*OFFSET(Import.PLQ,$A40-1,AO$15-1,1,1)),IF($E40&lt;&gt;1,IF(ISNUMBER(INDEX(Import.PLE,Detalhamento!$E40,Detalhamento!AO$15)),IF(INDEX(Import.PLE,Detalhamento!$E40,Detalhamento!AO$15)&lt;=mediçao,0,OFFSET(Import.PLQ,$A40-1,AO$15-1,1,1)),OFFSET(Import.PLQ,$A40-1,AO$15-1,1,1)),(1-PLE!$AA$28)*OFFSET(Import.PLQ,$A40-1,AO$15-1,1,1))))</f>
        <v>0</v>
      </c>
      <c r="AP40" s="183">
        <f ca="1">IF(AP$13="",0,CHOOSE(Detalhamento.OpçãoServiços,OFFSET(Import.PLQ,$A40-1,AP$15-1,1,1),IF($E40&lt;&gt;1,IF(ISNUMBER(INDEX(Import.PLE,Detalhamento!$E40,Detalhamento!AP$15)),IF(INDEX(Import.PLE,Detalhamento!$E40,Detalhamento!AP$15)&lt;=mediçao,OFFSET(Import.PLQ,$A40-1,AP$15-1,1,1),0),0),PLE!$AA$28*OFFSET(Import.PLQ,$A40-1,AP$15-1,1,1)),IF($E40&lt;&gt;1,IF(ISNUMBER(INDEX(Import.PLE,Detalhamento!$E40,Detalhamento!AP$15)),IF(INDEX(Import.PLE,Detalhamento!$E40,Detalhamento!AP$15)&lt;=mediçao,0,OFFSET(Import.PLQ,$A40-1,AP$15-1,1,1)),OFFSET(Import.PLQ,$A40-1,AP$15-1,1,1)),(1-PLE!$AA$28)*OFFSET(Import.PLQ,$A40-1,AP$15-1,1,1))))</f>
        <v>0</v>
      </c>
      <c r="AQ40" s="183">
        <f ca="1">IF(AQ$13="",0,CHOOSE(Detalhamento.OpçãoServiços,OFFSET(Import.PLQ,$A40-1,AQ$15-1,1,1),IF($E40&lt;&gt;1,IF(ISNUMBER(INDEX(Import.PLE,Detalhamento!$E40,Detalhamento!AQ$15)),IF(INDEX(Import.PLE,Detalhamento!$E40,Detalhamento!AQ$15)&lt;=mediçao,OFFSET(Import.PLQ,$A40-1,AQ$15-1,1,1),0),0),PLE!$AA$28*OFFSET(Import.PLQ,$A40-1,AQ$15-1,1,1)),IF($E40&lt;&gt;1,IF(ISNUMBER(INDEX(Import.PLE,Detalhamento!$E40,Detalhamento!AQ$15)),IF(INDEX(Import.PLE,Detalhamento!$E40,Detalhamento!AQ$15)&lt;=mediçao,0,OFFSET(Import.PLQ,$A40-1,AQ$15-1,1,1)),OFFSET(Import.PLQ,$A40-1,AQ$15-1,1,1)),(1-PLE!$AA$28)*OFFSET(Import.PLQ,$A40-1,AQ$15-1,1,1))))</f>
        <v>0</v>
      </c>
      <c r="AR40" s="183">
        <f ca="1">IF(AR$13="",0,CHOOSE(Detalhamento.OpçãoServiços,OFFSET(Import.PLQ,$A40-1,AR$15-1,1,1),IF($E40&lt;&gt;1,IF(ISNUMBER(INDEX(Import.PLE,Detalhamento!$E40,Detalhamento!AR$15)),IF(INDEX(Import.PLE,Detalhamento!$E40,Detalhamento!AR$15)&lt;=mediçao,OFFSET(Import.PLQ,$A40-1,AR$15-1,1,1),0),0),PLE!$AA$28*OFFSET(Import.PLQ,$A40-1,AR$15-1,1,1)),IF($E40&lt;&gt;1,IF(ISNUMBER(INDEX(Import.PLE,Detalhamento!$E40,Detalhamento!AR$15)),IF(INDEX(Import.PLE,Detalhamento!$E40,Detalhamento!AR$15)&lt;=mediçao,0,OFFSET(Import.PLQ,$A40-1,AR$15-1,1,1)),OFFSET(Import.PLQ,$A40-1,AR$15-1,1,1)),(1-PLE!$AA$28)*OFFSET(Import.PLQ,$A40-1,AR$15-1,1,1))))</f>
        <v>0</v>
      </c>
      <c r="AS40" s="183">
        <f ca="1">IF(AS$13="",0,CHOOSE(Detalhamento.OpçãoServiços,OFFSET(Import.PLQ,$A40-1,AS$15-1,1,1),IF($E40&lt;&gt;1,IF(ISNUMBER(INDEX(Import.PLE,Detalhamento!$E40,Detalhamento!AS$15)),IF(INDEX(Import.PLE,Detalhamento!$E40,Detalhamento!AS$15)&lt;=mediçao,OFFSET(Import.PLQ,$A40-1,AS$15-1,1,1),0),0),PLE!$AA$28*OFFSET(Import.PLQ,$A40-1,AS$15-1,1,1)),IF($E40&lt;&gt;1,IF(ISNUMBER(INDEX(Import.PLE,Detalhamento!$E40,Detalhamento!AS$15)),IF(INDEX(Import.PLE,Detalhamento!$E40,Detalhamento!AS$15)&lt;=mediçao,0,OFFSET(Import.PLQ,$A40-1,AS$15-1,1,1)),OFFSET(Import.PLQ,$A40-1,AS$15-1,1,1)),(1-PLE!$AA$28)*OFFSET(Import.PLQ,$A40-1,AS$15-1,1,1))))</f>
        <v>0</v>
      </c>
      <c r="AT40" s="183">
        <f ca="1">IF(AT$13="",0,CHOOSE(Detalhamento.OpçãoServiços,OFFSET(Import.PLQ,$A40-1,AT$15-1,1,1),IF($E40&lt;&gt;1,IF(ISNUMBER(INDEX(Import.PLE,Detalhamento!$E40,Detalhamento!AT$15)),IF(INDEX(Import.PLE,Detalhamento!$E40,Detalhamento!AT$15)&lt;=mediçao,OFFSET(Import.PLQ,$A40-1,AT$15-1,1,1),0),0),PLE!$AA$28*OFFSET(Import.PLQ,$A40-1,AT$15-1,1,1)),IF($E40&lt;&gt;1,IF(ISNUMBER(INDEX(Import.PLE,Detalhamento!$E40,Detalhamento!AT$15)),IF(INDEX(Import.PLE,Detalhamento!$E40,Detalhamento!AT$15)&lt;=mediçao,0,OFFSET(Import.PLQ,$A40-1,AT$15-1,1,1)),OFFSET(Import.PLQ,$A40-1,AT$15-1,1,1)),(1-PLE!$AA$28)*OFFSET(Import.PLQ,$A40-1,AT$15-1,1,1))))</f>
        <v>0</v>
      </c>
      <c r="AU40" s="183">
        <f ca="1">IF(AU$13="",0,CHOOSE(Detalhamento.OpçãoServiços,OFFSET(Import.PLQ,$A40-1,AU$15-1,1,1),IF($E40&lt;&gt;1,IF(ISNUMBER(INDEX(Import.PLE,Detalhamento!$E40,Detalhamento!AU$15)),IF(INDEX(Import.PLE,Detalhamento!$E40,Detalhamento!AU$15)&lt;=mediçao,OFFSET(Import.PLQ,$A40-1,AU$15-1,1,1),0),0),PLE!$AA$28*OFFSET(Import.PLQ,$A40-1,AU$15-1,1,1)),IF($E40&lt;&gt;1,IF(ISNUMBER(INDEX(Import.PLE,Detalhamento!$E40,Detalhamento!AU$15)),IF(INDEX(Import.PLE,Detalhamento!$E40,Detalhamento!AU$15)&lt;=mediçao,0,OFFSET(Import.PLQ,$A40-1,AU$15-1,1,1)),OFFSET(Import.PLQ,$A40-1,AU$15-1,1,1)),(1-PLE!$AA$28)*OFFSET(Import.PLQ,$A40-1,AU$15-1,1,1))))</f>
        <v>0</v>
      </c>
      <c r="AV40" s="183">
        <f ca="1">IF(AV$13="",0,CHOOSE(Detalhamento.OpçãoServiços,OFFSET(Import.PLQ,$A40-1,AV$15-1,1,1),IF($E40&lt;&gt;1,IF(ISNUMBER(INDEX(Import.PLE,Detalhamento!$E40,Detalhamento!AV$15)),IF(INDEX(Import.PLE,Detalhamento!$E40,Detalhamento!AV$15)&lt;=mediçao,OFFSET(Import.PLQ,$A40-1,AV$15-1,1,1),0),0),PLE!$AA$28*OFFSET(Import.PLQ,$A40-1,AV$15-1,1,1)),IF($E40&lt;&gt;1,IF(ISNUMBER(INDEX(Import.PLE,Detalhamento!$E40,Detalhamento!AV$15)),IF(INDEX(Import.PLE,Detalhamento!$E40,Detalhamento!AV$15)&lt;=mediçao,0,OFFSET(Import.PLQ,$A40-1,AV$15-1,1,1)),OFFSET(Import.PLQ,$A40-1,AV$15-1,1,1)),(1-PLE!$AA$28)*OFFSET(Import.PLQ,$A40-1,AV$15-1,1,1))))</f>
        <v>0</v>
      </c>
      <c r="AW40" s="183">
        <f ca="1">IF(AW$13="",0,CHOOSE(Detalhamento.OpçãoServiços,OFFSET(Import.PLQ,$A40-1,AW$15-1,1,1),IF($E40&lt;&gt;1,IF(ISNUMBER(INDEX(Import.PLE,Detalhamento!$E40,Detalhamento!AW$15)),IF(INDEX(Import.PLE,Detalhamento!$E40,Detalhamento!AW$15)&lt;=mediçao,OFFSET(Import.PLQ,$A40-1,AW$15-1,1,1),0),0),PLE!$AA$28*OFFSET(Import.PLQ,$A40-1,AW$15-1,1,1)),IF($E40&lt;&gt;1,IF(ISNUMBER(INDEX(Import.PLE,Detalhamento!$E40,Detalhamento!AW$15)),IF(INDEX(Import.PLE,Detalhamento!$E40,Detalhamento!AW$15)&lt;=mediçao,0,OFFSET(Import.PLQ,$A40-1,AW$15-1,1,1)),OFFSET(Import.PLQ,$A40-1,AW$15-1,1,1)),(1-PLE!$AA$28)*OFFSET(Import.PLQ,$A40-1,AW$15-1,1,1))))</f>
        <v>0</v>
      </c>
      <c r="AX40" s="183">
        <f ca="1">IF(AX$13="",0,CHOOSE(Detalhamento.OpçãoServiços,OFFSET(Import.PLQ,$A40-1,AX$15-1,1,1),IF($E40&lt;&gt;1,IF(ISNUMBER(INDEX(Import.PLE,Detalhamento!$E40,Detalhamento!AX$15)),IF(INDEX(Import.PLE,Detalhamento!$E40,Detalhamento!AX$15)&lt;=mediçao,OFFSET(Import.PLQ,$A40-1,AX$15-1,1,1),0),0),PLE!$AA$28*OFFSET(Import.PLQ,$A40-1,AX$15-1,1,1)),IF($E40&lt;&gt;1,IF(ISNUMBER(INDEX(Import.PLE,Detalhamento!$E40,Detalhamento!AX$15)),IF(INDEX(Import.PLE,Detalhamento!$E40,Detalhamento!AX$15)&lt;=mediçao,0,OFFSET(Import.PLQ,$A40-1,AX$15-1,1,1)),OFFSET(Import.PLQ,$A40-1,AX$15-1,1,1)),(1-PLE!$AA$28)*OFFSET(Import.PLQ,$A40-1,AX$15-1,1,1))))</f>
        <v>0</v>
      </c>
      <c r="AY40" s="183">
        <f ca="1">IF(AY$13="",0,CHOOSE(Detalhamento.OpçãoServiços,OFFSET(Import.PLQ,$A40-1,AY$15-1,1,1),IF($E40&lt;&gt;1,IF(ISNUMBER(INDEX(Import.PLE,Detalhamento!$E40,Detalhamento!AY$15)),IF(INDEX(Import.PLE,Detalhamento!$E40,Detalhamento!AY$15)&lt;=mediçao,OFFSET(Import.PLQ,$A40-1,AY$15-1,1,1),0),0),PLE!$AA$28*OFFSET(Import.PLQ,$A40-1,AY$15-1,1,1)),IF($E40&lt;&gt;1,IF(ISNUMBER(INDEX(Import.PLE,Detalhamento!$E40,Detalhamento!AY$15)),IF(INDEX(Import.PLE,Detalhamento!$E40,Detalhamento!AY$15)&lt;=mediçao,0,OFFSET(Import.PLQ,$A40-1,AY$15-1,1,1)),OFFSET(Import.PLQ,$A40-1,AY$15-1,1,1)),(1-PLE!$AA$28)*OFFSET(Import.PLQ,$A40-1,AY$15-1,1,1))))</f>
        <v>0</v>
      </c>
      <c r="AZ40" s="183">
        <f ca="1">IF(AZ$13="",0,CHOOSE(Detalhamento.OpçãoServiços,OFFSET(Import.PLQ,$A40-1,AZ$15-1,1,1),IF($E40&lt;&gt;1,IF(ISNUMBER(INDEX(Import.PLE,Detalhamento!$E40,Detalhamento!AZ$15)),IF(INDEX(Import.PLE,Detalhamento!$E40,Detalhamento!AZ$15)&lt;=mediçao,OFFSET(Import.PLQ,$A40-1,AZ$15-1,1,1),0),0),PLE!$AA$28*OFFSET(Import.PLQ,$A40-1,AZ$15-1,1,1)),IF($E40&lt;&gt;1,IF(ISNUMBER(INDEX(Import.PLE,Detalhamento!$E40,Detalhamento!AZ$15)),IF(INDEX(Import.PLE,Detalhamento!$E40,Detalhamento!AZ$15)&lt;=mediçao,0,OFFSET(Import.PLQ,$A40-1,AZ$15-1,1,1)),OFFSET(Import.PLQ,$A40-1,AZ$15-1,1,1)),(1-PLE!$AA$28)*OFFSET(Import.PLQ,$A40-1,AZ$15-1,1,1))))</f>
        <v>0</v>
      </c>
      <c r="BA40" s="183">
        <f ca="1">IF(BA$13="",0,CHOOSE(Detalhamento.OpçãoServiços,OFFSET(Import.PLQ,$A40-1,BA$15-1,1,1),IF($E40&lt;&gt;1,IF(ISNUMBER(INDEX(Import.PLE,Detalhamento!$E40,Detalhamento!BA$15)),IF(INDEX(Import.PLE,Detalhamento!$E40,Detalhamento!BA$15)&lt;=mediçao,OFFSET(Import.PLQ,$A40-1,BA$15-1,1,1),0),0),PLE!$AA$28*OFFSET(Import.PLQ,$A40-1,BA$15-1,1,1)),IF($E40&lt;&gt;1,IF(ISNUMBER(INDEX(Import.PLE,Detalhamento!$E40,Detalhamento!BA$15)),IF(INDEX(Import.PLE,Detalhamento!$E40,Detalhamento!BA$15)&lt;=mediçao,0,OFFSET(Import.PLQ,$A40-1,BA$15-1,1,1)),OFFSET(Import.PLQ,$A40-1,BA$15-1,1,1)),(1-PLE!$AA$28)*OFFSET(Import.PLQ,$A40-1,BA$15-1,1,1))))</f>
        <v>0</v>
      </c>
      <c r="BB40" s="183">
        <f ca="1">IF(BB$13="",0,CHOOSE(Detalhamento.OpçãoServiços,OFFSET(Import.PLQ,$A40-1,BB$15-1,1,1),IF($E40&lt;&gt;1,IF(ISNUMBER(INDEX(Import.PLE,Detalhamento!$E40,Detalhamento!BB$15)),IF(INDEX(Import.PLE,Detalhamento!$E40,Detalhamento!BB$15)&lt;=mediçao,OFFSET(Import.PLQ,$A40-1,BB$15-1,1,1),0),0),PLE!$AA$28*OFFSET(Import.PLQ,$A40-1,BB$15-1,1,1)),IF($E40&lt;&gt;1,IF(ISNUMBER(INDEX(Import.PLE,Detalhamento!$E40,Detalhamento!BB$15)),IF(INDEX(Import.PLE,Detalhamento!$E40,Detalhamento!BB$15)&lt;=mediçao,0,OFFSET(Import.PLQ,$A40-1,BB$15-1,1,1)),OFFSET(Import.PLQ,$A40-1,BB$15-1,1,1)),(1-PLE!$AA$28)*OFFSET(Import.PLQ,$A40-1,BB$15-1,1,1))))</f>
        <v>0</v>
      </c>
      <c r="BC40" s="183">
        <f ca="1">IF(BC$13="",0,CHOOSE(Detalhamento.OpçãoServiços,OFFSET(Import.PLQ,$A40-1,BC$15-1,1,1),IF($E40&lt;&gt;1,IF(ISNUMBER(INDEX(Import.PLE,Detalhamento!$E40,Detalhamento!BC$15)),IF(INDEX(Import.PLE,Detalhamento!$E40,Detalhamento!BC$15)&lt;=mediçao,OFFSET(Import.PLQ,$A40-1,BC$15-1,1,1),0),0),PLE!$AA$28*OFFSET(Import.PLQ,$A40-1,BC$15-1,1,1)),IF($E40&lt;&gt;1,IF(ISNUMBER(INDEX(Import.PLE,Detalhamento!$E40,Detalhamento!BC$15)),IF(INDEX(Import.PLE,Detalhamento!$E40,Detalhamento!BC$15)&lt;=mediçao,0,OFFSET(Import.PLQ,$A40-1,BC$15-1,1,1)),OFFSET(Import.PLQ,$A40-1,BC$15-1,1,1)),(1-PLE!$AA$28)*OFFSET(Import.PLQ,$A40-1,BC$15-1,1,1))))</f>
        <v>0</v>
      </c>
      <c r="BD40" s="183">
        <f ca="1">IF(BD$13="",0,CHOOSE(Detalhamento.OpçãoServiços,OFFSET(Import.PLQ,$A40-1,BD$15-1,1,1),IF($E40&lt;&gt;1,IF(ISNUMBER(INDEX(Import.PLE,Detalhamento!$E40,Detalhamento!BD$15)),IF(INDEX(Import.PLE,Detalhamento!$E40,Detalhamento!BD$15)&lt;=mediçao,OFFSET(Import.PLQ,$A40-1,BD$15-1,1,1),0),0),PLE!$AA$28*OFFSET(Import.PLQ,$A40-1,BD$15-1,1,1)),IF($E40&lt;&gt;1,IF(ISNUMBER(INDEX(Import.PLE,Detalhamento!$E40,Detalhamento!BD$15)),IF(INDEX(Import.PLE,Detalhamento!$E40,Detalhamento!BD$15)&lt;=mediçao,0,OFFSET(Import.PLQ,$A40-1,BD$15-1,1,1)),OFFSET(Import.PLQ,$A40-1,BD$15-1,1,1)),(1-PLE!$AA$28)*OFFSET(Import.PLQ,$A40-1,BD$15-1,1,1))))</f>
        <v>0</v>
      </c>
      <c r="BE40" s="183">
        <f ca="1">IF(BE$13="",0,CHOOSE(Detalhamento.OpçãoServiços,OFFSET(Import.PLQ,$A40-1,BE$15-1,1,1),IF($E40&lt;&gt;1,IF(ISNUMBER(INDEX(Import.PLE,Detalhamento!$E40,Detalhamento!BE$15)),IF(INDEX(Import.PLE,Detalhamento!$E40,Detalhamento!BE$15)&lt;=mediçao,OFFSET(Import.PLQ,$A40-1,BE$15-1,1,1),0),0),PLE!$AA$28*OFFSET(Import.PLQ,$A40-1,BE$15-1,1,1)),IF($E40&lt;&gt;1,IF(ISNUMBER(INDEX(Import.PLE,Detalhamento!$E40,Detalhamento!BE$15)),IF(INDEX(Import.PLE,Detalhamento!$E40,Detalhamento!BE$15)&lt;=mediçao,0,OFFSET(Import.PLQ,$A40-1,BE$15-1,1,1)),OFFSET(Import.PLQ,$A40-1,BE$15-1,1,1)),(1-PLE!$AA$28)*OFFSET(Import.PLQ,$A40-1,BE$15-1,1,1))))</f>
        <v>0</v>
      </c>
      <c r="BF40" s="183">
        <f ca="1">IF(BF$13="",0,CHOOSE(Detalhamento.OpçãoServiços,OFFSET(Import.PLQ,$A40-1,BF$15-1,1,1),IF($E40&lt;&gt;1,IF(ISNUMBER(INDEX(Import.PLE,Detalhamento!$E40,Detalhamento!BF$15)),IF(INDEX(Import.PLE,Detalhamento!$E40,Detalhamento!BF$15)&lt;=mediçao,OFFSET(Import.PLQ,$A40-1,BF$15-1,1,1),0),0),PLE!$AA$28*OFFSET(Import.PLQ,$A40-1,BF$15-1,1,1)),IF($E40&lt;&gt;1,IF(ISNUMBER(INDEX(Import.PLE,Detalhamento!$E40,Detalhamento!BF$15)),IF(INDEX(Import.PLE,Detalhamento!$E40,Detalhamento!BF$15)&lt;=mediçao,0,OFFSET(Import.PLQ,$A40-1,BF$15-1,1,1)),OFFSET(Import.PLQ,$A40-1,BF$15-1,1,1)),(1-PLE!$AA$28)*OFFSET(Import.PLQ,$A40-1,BF$15-1,1,1))))</f>
        <v>0</v>
      </c>
      <c r="BG40" s="183">
        <f ca="1">IF(BG$13="",0,CHOOSE(Detalhamento.OpçãoServiços,OFFSET(Import.PLQ,$A40-1,BG$15-1,1,1),IF($E40&lt;&gt;1,IF(ISNUMBER(INDEX(Import.PLE,Detalhamento!$E40,Detalhamento!BG$15)),IF(INDEX(Import.PLE,Detalhamento!$E40,Detalhamento!BG$15)&lt;=mediçao,OFFSET(Import.PLQ,$A40-1,BG$15-1,1,1),0),0),PLE!$AA$28*OFFSET(Import.PLQ,$A40-1,BG$15-1,1,1)),IF($E40&lt;&gt;1,IF(ISNUMBER(INDEX(Import.PLE,Detalhamento!$E40,Detalhamento!BG$15)),IF(INDEX(Import.PLE,Detalhamento!$E40,Detalhamento!BG$15)&lt;=mediçao,0,OFFSET(Import.PLQ,$A40-1,BG$15-1,1,1)),OFFSET(Import.PLQ,$A40-1,BG$15-1,1,1)),(1-PLE!$AA$28)*OFFSET(Import.PLQ,$A40-1,BG$15-1,1,1))))</f>
        <v>0</v>
      </c>
      <c r="BH40" s="183">
        <f ca="1">IF(BH$13="",0,CHOOSE(Detalhamento.OpçãoServiços,OFFSET(Import.PLQ,$A40-1,BH$15-1,1,1),IF($E40&lt;&gt;1,IF(ISNUMBER(INDEX(Import.PLE,Detalhamento!$E40,Detalhamento!BH$15)),IF(INDEX(Import.PLE,Detalhamento!$E40,Detalhamento!BH$15)&lt;=mediçao,OFFSET(Import.PLQ,$A40-1,BH$15-1,1,1),0),0),PLE!$AA$28*OFFSET(Import.PLQ,$A40-1,BH$15-1,1,1)),IF($E40&lt;&gt;1,IF(ISNUMBER(INDEX(Import.PLE,Detalhamento!$E40,Detalhamento!BH$15)),IF(INDEX(Import.PLE,Detalhamento!$E40,Detalhamento!BH$15)&lt;=mediçao,0,OFFSET(Import.PLQ,$A40-1,BH$15-1,1,1)),OFFSET(Import.PLQ,$A40-1,BH$15-1,1,1)),(1-PLE!$AA$28)*OFFSET(Import.PLQ,$A40-1,BH$15-1,1,1))))</f>
        <v>0</v>
      </c>
      <c r="BI40" s="183">
        <f ca="1">IF(BI$13="",0,CHOOSE(Detalhamento.OpçãoServiços,OFFSET(Import.PLQ,$A40-1,BI$15-1,1,1),IF($E40&lt;&gt;1,IF(ISNUMBER(INDEX(Import.PLE,Detalhamento!$E40,Detalhamento!BI$15)),IF(INDEX(Import.PLE,Detalhamento!$E40,Detalhamento!BI$15)&lt;=mediçao,OFFSET(Import.PLQ,$A40-1,BI$15-1,1,1),0),0),PLE!$AA$28*OFFSET(Import.PLQ,$A40-1,BI$15-1,1,1)),IF($E40&lt;&gt;1,IF(ISNUMBER(INDEX(Import.PLE,Detalhamento!$E40,Detalhamento!BI$15)),IF(INDEX(Import.PLE,Detalhamento!$E40,Detalhamento!BI$15)&lt;=mediçao,0,OFFSET(Import.PLQ,$A40-1,BI$15-1,1,1)),OFFSET(Import.PLQ,$A40-1,BI$15-1,1,1)),(1-PLE!$AA$28)*OFFSET(Import.PLQ,$A40-1,BI$15-1,1,1))))</f>
        <v>0</v>
      </c>
    </row>
    <row r="41" spans="1:61" hidden="1" x14ac:dyDescent="0.2">
      <c r="A41" s="196">
        <v>25</v>
      </c>
      <c r="B41" s="28" t="str">
        <f t="shared" ca="1" si="8"/>
        <v>Nível</v>
      </c>
      <c r="E41" s="193">
        <f t="shared" ca="1" si="9"/>
        <v>0</v>
      </c>
      <c r="F41" s="194">
        <f t="shared" ca="1" si="10"/>
        <v>0</v>
      </c>
      <c r="G41" s="194" t="str">
        <f t="shared" ca="1" si="14"/>
        <v>8.0</v>
      </c>
      <c r="H41" s="222" t="str">
        <f t="shared" ca="1" si="14"/>
        <v>DRENAGEM SUPERFICIAL</v>
      </c>
      <c r="I41" s="48" t="str">
        <f t="shared" ca="1" si="12"/>
        <v/>
      </c>
      <c r="J41" s="183" t="str">
        <f t="shared" ca="1" si="13"/>
        <v/>
      </c>
      <c r="K41" s="83"/>
      <c r="L41" s="183">
        <f ca="1">IF(L$13="",0,CHOOSE(Detalhamento.OpçãoServiços,OFFSET(Import.PLQ,$A41-1,L$15-1,1,1),IF($E41&lt;&gt;1,IF(ISNUMBER(INDEX(Import.PLE,Detalhamento!$E41,Detalhamento!L$15)),IF(INDEX(Import.PLE,Detalhamento!$E41,Detalhamento!L$15)&lt;=mediçao,OFFSET(Import.PLQ,$A41-1,L$15-1,1,1),0),0),PLE!$AA$28*OFFSET(Import.PLQ,$A41-1,L$15-1,1,1)),IF($E41&lt;&gt;1,IF(ISNUMBER(INDEX(Import.PLE,Detalhamento!$E41,Detalhamento!L$15)),IF(INDEX(Import.PLE,Detalhamento!$E41,Detalhamento!L$15)&lt;=mediçao,0,OFFSET(Import.PLQ,$A41-1,L$15-1,1,1)),OFFSET(Import.PLQ,$A41-1,L$15-1,1,1)),(1-PLE!$AA$28)*OFFSET(Import.PLQ,$A41-1,L$15-1,1,1))))</f>
        <v>0</v>
      </c>
      <c r="M41" s="183">
        <f ca="1">IF(M$13="",0,CHOOSE(Detalhamento.OpçãoServiços,OFFSET(Import.PLQ,$A41-1,M$15-1,1,1),IF($E41&lt;&gt;1,IF(ISNUMBER(INDEX(Import.PLE,Detalhamento!$E41,Detalhamento!M$15)),IF(INDEX(Import.PLE,Detalhamento!$E41,Detalhamento!M$15)&lt;=mediçao,OFFSET(Import.PLQ,$A41-1,M$15-1,1,1),0),0),PLE!$AA$28*OFFSET(Import.PLQ,$A41-1,M$15-1,1,1)),IF($E41&lt;&gt;1,IF(ISNUMBER(INDEX(Import.PLE,Detalhamento!$E41,Detalhamento!M$15)),IF(INDEX(Import.PLE,Detalhamento!$E41,Detalhamento!M$15)&lt;=mediçao,0,OFFSET(Import.PLQ,$A41-1,M$15-1,1,1)),OFFSET(Import.PLQ,$A41-1,M$15-1,1,1)),(1-PLE!$AA$28)*OFFSET(Import.PLQ,$A41-1,M$15-1,1,1))))</f>
        <v>0</v>
      </c>
      <c r="N41" s="183">
        <f ca="1">IF(N$13="",0,CHOOSE(Detalhamento.OpçãoServiços,OFFSET(Import.PLQ,$A41-1,N$15-1,1,1),IF($E41&lt;&gt;1,IF(ISNUMBER(INDEX(Import.PLE,Detalhamento!$E41,Detalhamento!N$15)),IF(INDEX(Import.PLE,Detalhamento!$E41,Detalhamento!N$15)&lt;=mediçao,OFFSET(Import.PLQ,$A41-1,N$15-1,1,1),0),0),PLE!$AA$28*OFFSET(Import.PLQ,$A41-1,N$15-1,1,1)),IF($E41&lt;&gt;1,IF(ISNUMBER(INDEX(Import.PLE,Detalhamento!$E41,Detalhamento!N$15)),IF(INDEX(Import.PLE,Detalhamento!$E41,Detalhamento!N$15)&lt;=mediçao,0,OFFSET(Import.PLQ,$A41-1,N$15-1,1,1)),OFFSET(Import.PLQ,$A41-1,N$15-1,1,1)),(1-PLE!$AA$28)*OFFSET(Import.PLQ,$A41-1,N$15-1,1,1))))</f>
        <v>0</v>
      </c>
      <c r="O41" s="183">
        <f ca="1">IF(O$13="",0,CHOOSE(Detalhamento.OpçãoServiços,OFFSET(Import.PLQ,$A41-1,O$15-1,1,1),IF($E41&lt;&gt;1,IF(ISNUMBER(INDEX(Import.PLE,Detalhamento!$E41,Detalhamento!O$15)),IF(INDEX(Import.PLE,Detalhamento!$E41,Detalhamento!O$15)&lt;=mediçao,OFFSET(Import.PLQ,$A41-1,O$15-1,1,1),0),0),PLE!$AA$28*OFFSET(Import.PLQ,$A41-1,O$15-1,1,1)),IF($E41&lt;&gt;1,IF(ISNUMBER(INDEX(Import.PLE,Detalhamento!$E41,Detalhamento!O$15)),IF(INDEX(Import.PLE,Detalhamento!$E41,Detalhamento!O$15)&lt;=mediçao,0,OFFSET(Import.PLQ,$A41-1,O$15-1,1,1)),OFFSET(Import.PLQ,$A41-1,O$15-1,1,1)),(1-PLE!$AA$28)*OFFSET(Import.PLQ,$A41-1,O$15-1,1,1))))</f>
        <v>0</v>
      </c>
      <c r="P41" s="183">
        <f ca="1">IF(P$13="",0,CHOOSE(Detalhamento.OpçãoServiços,OFFSET(Import.PLQ,$A41-1,P$15-1,1,1),IF($E41&lt;&gt;1,IF(ISNUMBER(INDEX(Import.PLE,Detalhamento!$E41,Detalhamento!P$15)),IF(INDEX(Import.PLE,Detalhamento!$E41,Detalhamento!P$15)&lt;=mediçao,OFFSET(Import.PLQ,$A41-1,P$15-1,1,1),0),0),PLE!$AA$28*OFFSET(Import.PLQ,$A41-1,P$15-1,1,1)),IF($E41&lt;&gt;1,IF(ISNUMBER(INDEX(Import.PLE,Detalhamento!$E41,Detalhamento!P$15)),IF(INDEX(Import.PLE,Detalhamento!$E41,Detalhamento!P$15)&lt;=mediçao,0,OFFSET(Import.PLQ,$A41-1,P$15-1,1,1)),OFFSET(Import.PLQ,$A41-1,P$15-1,1,1)),(1-PLE!$AA$28)*OFFSET(Import.PLQ,$A41-1,P$15-1,1,1))))</f>
        <v>0</v>
      </c>
      <c r="Q41" s="183">
        <f ca="1">IF(Q$13="",0,CHOOSE(Detalhamento.OpçãoServiços,OFFSET(Import.PLQ,$A41-1,Q$15-1,1,1),IF($E41&lt;&gt;1,IF(ISNUMBER(INDEX(Import.PLE,Detalhamento!$E41,Detalhamento!Q$15)),IF(INDEX(Import.PLE,Detalhamento!$E41,Detalhamento!Q$15)&lt;=mediçao,OFFSET(Import.PLQ,$A41-1,Q$15-1,1,1),0),0),PLE!$AA$28*OFFSET(Import.PLQ,$A41-1,Q$15-1,1,1)),IF($E41&lt;&gt;1,IF(ISNUMBER(INDEX(Import.PLE,Detalhamento!$E41,Detalhamento!Q$15)),IF(INDEX(Import.PLE,Detalhamento!$E41,Detalhamento!Q$15)&lt;=mediçao,0,OFFSET(Import.PLQ,$A41-1,Q$15-1,1,1)),OFFSET(Import.PLQ,$A41-1,Q$15-1,1,1)),(1-PLE!$AA$28)*OFFSET(Import.PLQ,$A41-1,Q$15-1,1,1))))</f>
        <v>0</v>
      </c>
      <c r="R41" s="183">
        <f ca="1">IF(R$13="",0,CHOOSE(Detalhamento.OpçãoServiços,OFFSET(Import.PLQ,$A41-1,R$15-1,1,1),IF($E41&lt;&gt;1,IF(ISNUMBER(INDEX(Import.PLE,Detalhamento!$E41,Detalhamento!R$15)),IF(INDEX(Import.PLE,Detalhamento!$E41,Detalhamento!R$15)&lt;=mediçao,OFFSET(Import.PLQ,$A41-1,R$15-1,1,1),0),0),PLE!$AA$28*OFFSET(Import.PLQ,$A41-1,R$15-1,1,1)),IF($E41&lt;&gt;1,IF(ISNUMBER(INDEX(Import.PLE,Detalhamento!$E41,Detalhamento!R$15)),IF(INDEX(Import.PLE,Detalhamento!$E41,Detalhamento!R$15)&lt;=mediçao,0,OFFSET(Import.PLQ,$A41-1,R$15-1,1,1)),OFFSET(Import.PLQ,$A41-1,R$15-1,1,1)),(1-PLE!$AA$28)*OFFSET(Import.PLQ,$A41-1,R$15-1,1,1))))</f>
        <v>0</v>
      </c>
      <c r="S41" s="183">
        <f ca="1">IF(S$13="",0,CHOOSE(Detalhamento.OpçãoServiços,OFFSET(Import.PLQ,$A41-1,S$15-1,1,1),IF($E41&lt;&gt;1,IF(ISNUMBER(INDEX(Import.PLE,Detalhamento!$E41,Detalhamento!S$15)),IF(INDEX(Import.PLE,Detalhamento!$E41,Detalhamento!S$15)&lt;=mediçao,OFFSET(Import.PLQ,$A41-1,S$15-1,1,1),0),0),PLE!$AA$28*OFFSET(Import.PLQ,$A41-1,S$15-1,1,1)),IF($E41&lt;&gt;1,IF(ISNUMBER(INDEX(Import.PLE,Detalhamento!$E41,Detalhamento!S$15)),IF(INDEX(Import.PLE,Detalhamento!$E41,Detalhamento!S$15)&lt;=mediçao,0,OFFSET(Import.PLQ,$A41-1,S$15-1,1,1)),OFFSET(Import.PLQ,$A41-1,S$15-1,1,1)),(1-PLE!$AA$28)*OFFSET(Import.PLQ,$A41-1,S$15-1,1,1))))</f>
        <v>0</v>
      </c>
      <c r="T41" s="183">
        <f ca="1">IF(T$13="",0,CHOOSE(Detalhamento.OpçãoServiços,OFFSET(Import.PLQ,$A41-1,T$15-1,1,1),IF($E41&lt;&gt;1,IF(ISNUMBER(INDEX(Import.PLE,Detalhamento!$E41,Detalhamento!T$15)),IF(INDEX(Import.PLE,Detalhamento!$E41,Detalhamento!T$15)&lt;=mediçao,OFFSET(Import.PLQ,$A41-1,T$15-1,1,1),0),0),PLE!$AA$28*OFFSET(Import.PLQ,$A41-1,T$15-1,1,1)),IF($E41&lt;&gt;1,IF(ISNUMBER(INDEX(Import.PLE,Detalhamento!$E41,Detalhamento!T$15)),IF(INDEX(Import.PLE,Detalhamento!$E41,Detalhamento!T$15)&lt;=mediçao,0,OFFSET(Import.PLQ,$A41-1,T$15-1,1,1)),OFFSET(Import.PLQ,$A41-1,T$15-1,1,1)),(1-PLE!$AA$28)*OFFSET(Import.PLQ,$A41-1,T$15-1,1,1))))</f>
        <v>0</v>
      </c>
      <c r="U41" s="183">
        <f ca="1">IF(U$13="",0,CHOOSE(Detalhamento.OpçãoServiços,OFFSET(Import.PLQ,$A41-1,U$15-1,1,1),IF($E41&lt;&gt;1,IF(ISNUMBER(INDEX(Import.PLE,Detalhamento!$E41,Detalhamento!U$15)),IF(INDEX(Import.PLE,Detalhamento!$E41,Detalhamento!U$15)&lt;=mediçao,OFFSET(Import.PLQ,$A41-1,U$15-1,1,1),0),0),PLE!$AA$28*OFFSET(Import.PLQ,$A41-1,U$15-1,1,1)),IF($E41&lt;&gt;1,IF(ISNUMBER(INDEX(Import.PLE,Detalhamento!$E41,Detalhamento!U$15)),IF(INDEX(Import.PLE,Detalhamento!$E41,Detalhamento!U$15)&lt;=mediçao,0,OFFSET(Import.PLQ,$A41-1,U$15-1,1,1)),OFFSET(Import.PLQ,$A41-1,U$15-1,1,1)),(1-PLE!$AA$28)*OFFSET(Import.PLQ,$A41-1,U$15-1,1,1))))</f>
        <v>0</v>
      </c>
      <c r="V41" s="183">
        <f ca="1">IF(V$13="",0,CHOOSE(Detalhamento.OpçãoServiços,OFFSET(Import.PLQ,$A41-1,V$15-1,1,1),IF($E41&lt;&gt;1,IF(ISNUMBER(INDEX(Import.PLE,Detalhamento!$E41,Detalhamento!V$15)),IF(INDEX(Import.PLE,Detalhamento!$E41,Detalhamento!V$15)&lt;=mediçao,OFFSET(Import.PLQ,$A41-1,V$15-1,1,1),0),0),PLE!$AA$28*OFFSET(Import.PLQ,$A41-1,V$15-1,1,1)),IF($E41&lt;&gt;1,IF(ISNUMBER(INDEX(Import.PLE,Detalhamento!$E41,Detalhamento!V$15)),IF(INDEX(Import.PLE,Detalhamento!$E41,Detalhamento!V$15)&lt;=mediçao,0,OFFSET(Import.PLQ,$A41-1,V$15-1,1,1)),OFFSET(Import.PLQ,$A41-1,V$15-1,1,1)),(1-PLE!$AA$28)*OFFSET(Import.PLQ,$A41-1,V$15-1,1,1))))</f>
        <v>0</v>
      </c>
      <c r="W41" s="183">
        <f ca="1">IF(W$13="",0,CHOOSE(Detalhamento.OpçãoServiços,OFFSET(Import.PLQ,$A41-1,W$15-1,1,1),IF($E41&lt;&gt;1,IF(ISNUMBER(INDEX(Import.PLE,Detalhamento!$E41,Detalhamento!W$15)),IF(INDEX(Import.PLE,Detalhamento!$E41,Detalhamento!W$15)&lt;=mediçao,OFFSET(Import.PLQ,$A41-1,W$15-1,1,1),0),0),PLE!$AA$28*OFFSET(Import.PLQ,$A41-1,W$15-1,1,1)),IF($E41&lt;&gt;1,IF(ISNUMBER(INDEX(Import.PLE,Detalhamento!$E41,Detalhamento!W$15)),IF(INDEX(Import.PLE,Detalhamento!$E41,Detalhamento!W$15)&lt;=mediçao,0,OFFSET(Import.PLQ,$A41-1,W$15-1,1,1)),OFFSET(Import.PLQ,$A41-1,W$15-1,1,1)),(1-PLE!$AA$28)*OFFSET(Import.PLQ,$A41-1,W$15-1,1,1))))</f>
        <v>0</v>
      </c>
      <c r="X41" s="183">
        <f ca="1">IF(X$13="",0,CHOOSE(Detalhamento.OpçãoServiços,OFFSET(Import.PLQ,$A41-1,X$15-1,1,1),IF($E41&lt;&gt;1,IF(ISNUMBER(INDEX(Import.PLE,Detalhamento!$E41,Detalhamento!X$15)),IF(INDEX(Import.PLE,Detalhamento!$E41,Detalhamento!X$15)&lt;=mediçao,OFFSET(Import.PLQ,$A41-1,X$15-1,1,1),0),0),PLE!$AA$28*OFFSET(Import.PLQ,$A41-1,X$15-1,1,1)),IF($E41&lt;&gt;1,IF(ISNUMBER(INDEX(Import.PLE,Detalhamento!$E41,Detalhamento!X$15)),IF(INDEX(Import.PLE,Detalhamento!$E41,Detalhamento!X$15)&lt;=mediçao,0,OFFSET(Import.PLQ,$A41-1,X$15-1,1,1)),OFFSET(Import.PLQ,$A41-1,X$15-1,1,1)),(1-PLE!$AA$28)*OFFSET(Import.PLQ,$A41-1,X$15-1,1,1))))</f>
        <v>0</v>
      </c>
      <c r="Y41" s="183">
        <f ca="1">IF(Y$13="",0,CHOOSE(Detalhamento.OpçãoServiços,OFFSET(Import.PLQ,$A41-1,Y$15-1,1,1),IF($E41&lt;&gt;1,IF(ISNUMBER(INDEX(Import.PLE,Detalhamento!$E41,Detalhamento!Y$15)),IF(INDEX(Import.PLE,Detalhamento!$E41,Detalhamento!Y$15)&lt;=mediçao,OFFSET(Import.PLQ,$A41-1,Y$15-1,1,1),0),0),PLE!$AA$28*OFFSET(Import.PLQ,$A41-1,Y$15-1,1,1)),IF($E41&lt;&gt;1,IF(ISNUMBER(INDEX(Import.PLE,Detalhamento!$E41,Detalhamento!Y$15)),IF(INDEX(Import.PLE,Detalhamento!$E41,Detalhamento!Y$15)&lt;=mediçao,0,OFFSET(Import.PLQ,$A41-1,Y$15-1,1,1)),OFFSET(Import.PLQ,$A41-1,Y$15-1,1,1)),(1-PLE!$AA$28)*OFFSET(Import.PLQ,$A41-1,Y$15-1,1,1))))</f>
        <v>0</v>
      </c>
      <c r="Z41" s="183">
        <f ca="1">IF(Z$13="",0,CHOOSE(Detalhamento.OpçãoServiços,OFFSET(Import.PLQ,$A41-1,Z$15-1,1,1),IF($E41&lt;&gt;1,IF(ISNUMBER(INDEX(Import.PLE,Detalhamento!$E41,Detalhamento!Z$15)),IF(INDEX(Import.PLE,Detalhamento!$E41,Detalhamento!Z$15)&lt;=mediçao,OFFSET(Import.PLQ,$A41-1,Z$15-1,1,1),0),0),PLE!$AA$28*OFFSET(Import.PLQ,$A41-1,Z$15-1,1,1)),IF($E41&lt;&gt;1,IF(ISNUMBER(INDEX(Import.PLE,Detalhamento!$E41,Detalhamento!Z$15)),IF(INDEX(Import.PLE,Detalhamento!$E41,Detalhamento!Z$15)&lt;=mediçao,0,OFFSET(Import.PLQ,$A41-1,Z$15-1,1,1)),OFFSET(Import.PLQ,$A41-1,Z$15-1,1,1)),(1-PLE!$AA$28)*OFFSET(Import.PLQ,$A41-1,Z$15-1,1,1))))</f>
        <v>0</v>
      </c>
      <c r="AA41" s="183">
        <f ca="1">IF(AA$13="",0,CHOOSE(Detalhamento.OpçãoServiços,OFFSET(Import.PLQ,$A41-1,AA$15-1,1,1),IF($E41&lt;&gt;1,IF(ISNUMBER(INDEX(Import.PLE,Detalhamento!$E41,Detalhamento!AA$15)),IF(INDEX(Import.PLE,Detalhamento!$E41,Detalhamento!AA$15)&lt;=mediçao,OFFSET(Import.PLQ,$A41-1,AA$15-1,1,1),0),0),PLE!$AA$28*OFFSET(Import.PLQ,$A41-1,AA$15-1,1,1)),IF($E41&lt;&gt;1,IF(ISNUMBER(INDEX(Import.PLE,Detalhamento!$E41,Detalhamento!AA$15)),IF(INDEX(Import.PLE,Detalhamento!$E41,Detalhamento!AA$15)&lt;=mediçao,0,OFFSET(Import.PLQ,$A41-1,AA$15-1,1,1)),OFFSET(Import.PLQ,$A41-1,AA$15-1,1,1)),(1-PLE!$AA$28)*OFFSET(Import.PLQ,$A41-1,AA$15-1,1,1))))</f>
        <v>0</v>
      </c>
      <c r="AB41" s="183">
        <f ca="1">IF(AB$13="",0,CHOOSE(Detalhamento.OpçãoServiços,OFFSET(Import.PLQ,$A41-1,AB$15-1,1,1),IF($E41&lt;&gt;1,IF(ISNUMBER(INDEX(Import.PLE,Detalhamento!$E41,Detalhamento!AB$15)),IF(INDEX(Import.PLE,Detalhamento!$E41,Detalhamento!AB$15)&lt;=mediçao,OFFSET(Import.PLQ,$A41-1,AB$15-1,1,1),0),0),PLE!$AA$28*OFFSET(Import.PLQ,$A41-1,AB$15-1,1,1)),IF($E41&lt;&gt;1,IF(ISNUMBER(INDEX(Import.PLE,Detalhamento!$E41,Detalhamento!AB$15)),IF(INDEX(Import.PLE,Detalhamento!$E41,Detalhamento!AB$15)&lt;=mediçao,0,OFFSET(Import.PLQ,$A41-1,AB$15-1,1,1)),OFFSET(Import.PLQ,$A41-1,AB$15-1,1,1)),(1-PLE!$AA$28)*OFFSET(Import.PLQ,$A41-1,AB$15-1,1,1))))</f>
        <v>0</v>
      </c>
      <c r="AC41" s="183">
        <f ca="1">IF(AC$13="",0,CHOOSE(Detalhamento.OpçãoServiços,OFFSET(Import.PLQ,$A41-1,AC$15-1,1,1),IF($E41&lt;&gt;1,IF(ISNUMBER(INDEX(Import.PLE,Detalhamento!$E41,Detalhamento!AC$15)),IF(INDEX(Import.PLE,Detalhamento!$E41,Detalhamento!AC$15)&lt;=mediçao,OFFSET(Import.PLQ,$A41-1,AC$15-1,1,1),0),0),PLE!$AA$28*OFFSET(Import.PLQ,$A41-1,AC$15-1,1,1)),IF($E41&lt;&gt;1,IF(ISNUMBER(INDEX(Import.PLE,Detalhamento!$E41,Detalhamento!AC$15)),IF(INDEX(Import.PLE,Detalhamento!$E41,Detalhamento!AC$15)&lt;=mediçao,0,OFFSET(Import.PLQ,$A41-1,AC$15-1,1,1)),OFFSET(Import.PLQ,$A41-1,AC$15-1,1,1)),(1-PLE!$AA$28)*OFFSET(Import.PLQ,$A41-1,AC$15-1,1,1))))</f>
        <v>0</v>
      </c>
      <c r="AD41" s="183">
        <f ca="1">IF(AD$13="",0,CHOOSE(Detalhamento.OpçãoServiços,OFFSET(Import.PLQ,$A41-1,AD$15-1,1,1),IF($E41&lt;&gt;1,IF(ISNUMBER(INDEX(Import.PLE,Detalhamento!$E41,Detalhamento!AD$15)),IF(INDEX(Import.PLE,Detalhamento!$E41,Detalhamento!AD$15)&lt;=mediçao,OFFSET(Import.PLQ,$A41-1,AD$15-1,1,1),0),0),PLE!$AA$28*OFFSET(Import.PLQ,$A41-1,AD$15-1,1,1)),IF($E41&lt;&gt;1,IF(ISNUMBER(INDEX(Import.PLE,Detalhamento!$E41,Detalhamento!AD$15)),IF(INDEX(Import.PLE,Detalhamento!$E41,Detalhamento!AD$15)&lt;=mediçao,0,OFFSET(Import.PLQ,$A41-1,AD$15-1,1,1)),OFFSET(Import.PLQ,$A41-1,AD$15-1,1,1)),(1-PLE!$AA$28)*OFFSET(Import.PLQ,$A41-1,AD$15-1,1,1))))</f>
        <v>0</v>
      </c>
      <c r="AE41" s="183">
        <f ca="1">IF(AE$13="",0,CHOOSE(Detalhamento.OpçãoServiços,OFFSET(Import.PLQ,$A41-1,AE$15-1,1,1),IF($E41&lt;&gt;1,IF(ISNUMBER(INDEX(Import.PLE,Detalhamento!$E41,Detalhamento!AE$15)),IF(INDEX(Import.PLE,Detalhamento!$E41,Detalhamento!AE$15)&lt;=mediçao,OFFSET(Import.PLQ,$A41-1,AE$15-1,1,1),0),0),PLE!$AA$28*OFFSET(Import.PLQ,$A41-1,AE$15-1,1,1)),IF($E41&lt;&gt;1,IF(ISNUMBER(INDEX(Import.PLE,Detalhamento!$E41,Detalhamento!AE$15)),IF(INDEX(Import.PLE,Detalhamento!$E41,Detalhamento!AE$15)&lt;=mediçao,0,OFFSET(Import.PLQ,$A41-1,AE$15-1,1,1)),OFFSET(Import.PLQ,$A41-1,AE$15-1,1,1)),(1-PLE!$AA$28)*OFFSET(Import.PLQ,$A41-1,AE$15-1,1,1))))</f>
        <v>0</v>
      </c>
      <c r="AF41" s="183">
        <f ca="1">IF(AF$13="",0,CHOOSE(Detalhamento.OpçãoServiços,OFFSET(Import.PLQ,$A41-1,AF$15-1,1,1),IF($E41&lt;&gt;1,IF(ISNUMBER(INDEX(Import.PLE,Detalhamento!$E41,Detalhamento!AF$15)),IF(INDEX(Import.PLE,Detalhamento!$E41,Detalhamento!AF$15)&lt;=mediçao,OFFSET(Import.PLQ,$A41-1,AF$15-1,1,1),0),0),PLE!$AA$28*OFFSET(Import.PLQ,$A41-1,AF$15-1,1,1)),IF($E41&lt;&gt;1,IF(ISNUMBER(INDEX(Import.PLE,Detalhamento!$E41,Detalhamento!AF$15)),IF(INDEX(Import.PLE,Detalhamento!$E41,Detalhamento!AF$15)&lt;=mediçao,0,OFFSET(Import.PLQ,$A41-1,AF$15-1,1,1)),OFFSET(Import.PLQ,$A41-1,AF$15-1,1,1)),(1-PLE!$AA$28)*OFFSET(Import.PLQ,$A41-1,AF$15-1,1,1))))</f>
        <v>0</v>
      </c>
      <c r="AG41" s="183">
        <f ca="1">IF(AG$13="",0,CHOOSE(Detalhamento.OpçãoServiços,OFFSET(Import.PLQ,$A41-1,AG$15-1,1,1),IF($E41&lt;&gt;1,IF(ISNUMBER(INDEX(Import.PLE,Detalhamento!$E41,Detalhamento!AG$15)),IF(INDEX(Import.PLE,Detalhamento!$E41,Detalhamento!AG$15)&lt;=mediçao,OFFSET(Import.PLQ,$A41-1,AG$15-1,1,1),0),0),PLE!$AA$28*OFFSET(Import.PLQ,$A41-1,AG$15-1,1,1)),IF($E41&lt;&gt;1,IF(ISNUMBER(INDEX(Import.PLE,Detalhamento!$E41,Detalhamento!AG$15)),IF(INDEX(Import.PLE,Detalhamento!$E41,Detalhamento!AG$15)&lt;=mediçao,0,OFFSET(Import.PLQ,$A41-1,AG$15-1,1,1)),OFFSET(Import.PLQ,$A41-1,AG$15-1,1,1)),(1-PLE!$AA$28)*OFFSET(Import.PLQ,$A41-1,AG$15-1,1,1))))</f>
        <v>0</v>
      </c>
      <c r="AH41" s="183">
        <f ca="1">IF(AH$13="",0,CHOOSE(Detalhamento.OpçãoServiços,OFFSET(Import.PLQ,$A41-1,AH$15-1,1,1),IF($E41&lt;&gt;1,IF(ISNUMBER(INDEX(Import.PLE,Detalhamento!$E41,Detalhamento!AH$15)),IF(INDEX(Import.PLE,Detalhamento!$E41,Detalhamento!AH$15)&lt;=mediçao,OFFSET(Import.PLQ,$A41-1,AH$15-1,1,1),0),0),PLE!$AA$28*OFFSET(Import.PLQ,$A41-1,AH$15-1,1,1)),IF($E41&lt;&gt;1,IF(ISNUMBER(INDEX(Import.PLE,Detalhamento!$E41,Detalhamento!AH$15)),IF(INDEX(Import.PLE,Detalhamento!$E41,Detalhamento!AH$15)&lt;=mediçao,0,OFFSET(Import.PLQ,$A41-1,AH$15-1,1,1)),OFFSET(Import.PLQ,$A41-1,AH$15-1,1,1)),(1-PLE!$AA$28)*OFFSET(Import.PLQ,$A41-1,AH$15-1,1,1))))</f>
        <v>0</v>
      </c>
      <c r="AI41" s="183">
        <f ca="1">IF(AI$13="",0,CHOOSE(Detalhamento.OpçãoServiços,OFFSET(Import.PLQ,$A41-1,AI$15-1,1,1),IF($E41&lt;&gt;1,IF(ISNUMBER(INDEX(Import.PLE,Detalhamento!$E41,Detalhamento!AI$15)),IF(INDEX(Import.PLE,Detalhamento!$E41,Detalhamento!AI$15)&lt;=mediçao,OFFSET(Import.PLQ,$A41-1,AI$15-1,1,1),0),0),PLE!$AA$28*OFFSET(Import.PLQ,$A41-1,AI$15-1,1,1)),IF($E41&lt;&gt;1,IF(ISNUMBER(INDEX(Import.PLE,Detalhamento!$E41,Detalhamento!AI$15)),IF(INDEX(Import.PLE,Detalhamento!$E41,Detalhamento!AI$15)&lt;=mediçao,0,OFFSET(Import.PLQ,$A41-1,AI$15-1,1,1)),OFFSET(Import.PLQ,$A41-1,AI$15-1,1,1)),(1-PLE!$AA$28)*OFFSET(Import.PLQ,$A41-1,AI$15-1,1,1))))</f>
        <v>0</v>
      </c>
      <c r="AJ41" s="183">
        <f ca="1">IF(AJ$13="",0,CHOOSE(Detalhamento.OpçãoServiços,OFFSET(Import.PLQ,$A41-1,AJ$15-1,1,1),IF($E41&lt;&gt;1,IF(ISNUMBER(INDEX(Import.PLE,Detalhamento!$E41,Detalhamento!AJ$15)),IF(INDEX(Import.PLE,Detalhamento!$E41,Detalhamento!AJ$15)&lt;=mediçao,OFFSET(Import.PLQ,$A41-1,AJ$15-1,1,1),0),0),PLE!$AA$28*OFFSET(Import.PLQ,$A41-1,AJ$15-1,1,1)),IF($E41&lt;&gt;1,IF(ISNUMBER(INDEX(Import.PLE,Detalhamento!$E41,Detalhamento!AJ$15)),IF(INDEX(Import.PLE,Detalhamento!$E41,Detalhamento!AJ$15)&lt;=mediçao,0,OFFSET(Import.PLQ,$A41-1,AJ$15-1,1,1)),OFFSET(Import.PLQ,$A41-1,AJ$15-1,1,1)),(1-PLE!$AA$28)*OFFSET(Import.PLQ,$A41-1,AJ$15-1,1,1))))</f>
        <v>0</v>
      </c>
      <c r="AK41" s="183">
        <f ca="1">IF(AK$13="",0,CHOOSE(Detalhamento.OpçãoServiços,OFFSET(Import.PLQ,$A41-1,AK$15-1,1,1),IF($E41&lt;&gt;1,IF(ISNUMBER(INDEX(Import.PLE,Detalhamento!$E41,Detalhamento!AK$15)),IF(INDEX(Import.PLE,Detalhamento!$E41,Detalhamento!AK$15)&lt;=mediçao,OFFSET(Import.PLQ,$A41-1,AK$15-1,1,1),0),0),PLE!$AA$28*OFFSET(Import.PLQ,$A41-1,AK$15-1,1,1)),IF($E41&lt;&gt;1,IF(ISNUMBER(INDEX(Import.PLE,Detalhamento!$E41,Detalhamento!AK$15)),IF(INDEX(Import.PLE,Detalhamento!$E41,Detalhamento!AK$15)&lt;=mediçao,0,OFFSET(Import.PLQ,$A41-1,AK$15-1,1,1)),OFFSET(Import.PLQ,$A41-1,AK$15-1,1,1)),(1-PLE!$AA$28)*OFFSET(Import.PLQ,$A41-1,AK$15-1,1,1))))</f>
        <v>0</v>
      </c>
      <c r="AL41" s="183">
        <f ca="1">IF(AL$13="",0,CHOOSE(Detalhamento.OpçãoServiços,OFFSET(Import.PLQ,$A41-1,AL$15-1,1,1),IF($E41&lt;&gt;1,IF(ISNUMBER(INDEX(Import.PLE,Detalhamento!$E41,Detalhamento!AL$15)),IF(INDEX(Import.PLE,Detalhamento!$E41,Detalhamento!AL$15)&lt;=mediçao,OFFSET(Import.PLQ,$A41-1,AL$15-1,1,1),0),0),PLE!$AA$28*OFFSET(Import.PLQ,$A41-1,AL$15-1,1,1)),IF($E41&lt;&gt;1,IF(ISNUMBER(INDEX(Import.PLE,Detalhamento!$E41,Detalhamento!AL$15)),IF(INDEX(Import.PLE,Detalhamento!$E41,Detalhamento!AL$15)&lt;=mediçao,0,OFFSET(Import.PLQ,$A41-1,AL$15-1,1,1)),OFFSET(Import.PLQ,$A41-1,AL$15-1,1,1)),(1-PLE!$AA$28)*OFFSET(Import.PLQ,$A41-1,AL$15-1,1,1))))</f>
        <v>0</v>
      </c>
      <c r="AM41" s="183">
        <f ca="1">IF(AM$13="",0,CHOOSE(Detalhamento.OpçãoServiços,OFFSET(Import.PLQ,$A41-1,AM$15-1,1,1),IF($E41&lt;&gt;1,IF(ISNUMBER(INDEX(Import.PLE,Detalhamento!$E41,Detalhamento!AM$15)),IF(INDEX(Import.PLE,Detalhamento!$E41,Detalhamento!AM$15)&lt;=mediçao,OFFSET(Import.PLQ,$A41-1,AM$15-1,1,1),0),0),PLE!$AA$28*OFFSET(Import.PLQ,$A41-1,AM$15-1,1,1)),IF($E41&lt;&gt;1,IF(ISNUMBER(INDEX(Import.PLE,Detalhamento!$E41,Detalhamento!AM$15)),IF(INDEX(Import.PLE,Detalhamento!$E41,Detalhamento!AM$15)&lt;=mediçao,0,OFFSET(Import.PLQ,$A41-1,AM$15-1,1,1)),OFFSET(Import.PLQ,$A41-1,AM$15-1,1,1)),(1-PLE!$AA$28)*OFFSET(Import.PLQ,$A41-1,AM$15-1,1,1))))</f>
        <v>0</v>
      </c>
      <c r="AN41" s="183">
        <f ca="1">IF(AN$13="",0,CHOOSE(Detalhamento.OpçãoServiços,OFFSET(Import.PLQ,$A41-1,AN$15-1,1,1),IF($E41&lt;&gt;1,IF(ISNUMBER(INDEX(Import.PLE,Detalhamento!$E41,Detalhamento!AN$15)),IF(INDEX(Import.PLE,Detalhamento!$E41,Detalhamento!AN$15)&lt;=mediçao,OFFSET(Import.PLQ,$A41-1,AN$15-1,1,1),0),0),PLE!$AA$28*OFFSET(Import.PLQ,$A41-1,AN$15-1,1,1)),IF($E41&lt;&gt;1,IF(ISNUMBER(INDEX(Import.PLE,Detalhamento!$E41,Detalhamento!AN$15)),IF(INDEX(Import.PLE,Detalhamento!$E41,Detalhamento!AN$15)&lt;=mediçao,0,OFFSET(Import.PLQ,$A41-1,AN$15-1,1,1)),OFFSET(Import.PLQ,$A41-1,AN$15-1,1,1)),(1-PLE!$AA$28)*OFFSET(Import.PLQ,$A41-1,AN$15-1,1,1))))</f>
        <v>0</v>
      </c>
      <c r="AO41" s="183">
        <f ca="1">IF(AO$13="",0,CHOOSE(Detalhamento.OpçãoServiços,OFFSET(Import.PLQ,$A41-1,AO$15-1,1,1),IF($E41&lt;&gt;1,IF(ISNUMBER(INDEX(Import.PLE,Detalhamento!$E41,Detalhamento!AO$15)),IF(INDEX(Import.PLE,Detalhamento!$E41,Detalhamento!AO$15)&lt;=mediçao,OFFSET(Import.PLQ,$A41-1,AO$15-1,1,1),0),0),PLE!$AA$28*OFFSET(Import.PLQ,$A41-1,AO$15-1,1,1)),IF($E41&lt;&gt;1,IF(ISNUMBER(INDEX(Import.PLE,Detalhamento!$E41,Detalhamento!AO$15)),IF(INDEX(Import.PLE,Detalhamento!$E41,Detalhamento!AO$15)&lt;=mediçao,0,OFFSET(Import.PLQ,$A41-1,AO$15-1,1,1)),OFFSET(Import.PLQ,$A41-1,AO$15-1,1,1)),(1-PLE!$AA$28)*OFFSET(Import.PLQ,$A41-1,AO$15-1,1,1))))</f>
        <v>0</v>
      </c>
      <c r="AP41" s="183">
        <f ca="1">IF(AP$13="",0,CHOOSE(Detalhamento.OpçãoServiços,OFFSET(Import.PLQ,$A41-1,AP$15-1,1,1),IF($E41&lt;&gt;1,IF(ISNUMBER(INDEX(Import.PLE,Detalhamento!$E41,Detalhamento!AP$15)),IF(INDEX(Import.PLE,Detalhamento!$E41,Detalhamento!AP$15)&lt;=mediçao,OFFSET(Import.PLQ,$A41-1,AP$15-1,1,1),0),0),PLE!$AA$28*OFFSET(Import.PLQ,$A41-1,AP$15-1,1,1)),IF($E41&lt;&gt;1,IF(ISNUMBER(INDEX(Import.PLE,Detalhamento!$E41,Detalhamento!AP$15)),IF(INDEX(Import.PLE,Detalhamento!$E41,Detalhamento!AP$15)&lt;=mediçao,0,OFFSET(Import.PLQ,$A41-1,AP$15-1,1,1)),OFFSET(Import.PLQ,$A41-1,AP$15-1,1,1)),(1-PLE!$AA$28)*OFFSET(Import.PLQ,$A41-1,AP$15-1,1,1))))</f>
        <v>0</v>
      </c>
      <c r="AQ41" s="183">
        <f ca="1">IF(AQ$13="",0,CHOOSE(Detalhamento.OpçãoServiços,OFFSET(Import.PLQ,$A41-1,AQ$15-1,1,1),IF($E41&lt;&gt;1,IF(ISNUMBER(INDEX(Import.PLE,Detalhamento!$E41,Detalhamento!AQ$15)),IF(INDEX(Import.PLE,Detalhamento!$E41,Detalhamento!AQ$15)&lt;=mediçao,OFFSET(Import.PLQ,$A41-1,AQ$15-1,1,1),0),0),PLE!$AA$28*OFFSET(Import.PLQ,$A41-1,AQ$15-1,1,1)),IF($E41&lt;&gt;1,IF(ISNUMBER(INDEX(Import.PLE,Detalhamento!$E41,Detalhamento!AQ$15)),IF(INDEX(Import.PLE,Detalhamento!$E41,Detalhamento!AQ$15)&lt;=mediçao,0,OFFSET(Import.PLQ,$A41-1,AQ$15-1,1,1)),OFFSET(Import.PLQ,$A41-1,AQ$15-1,1,1)),(1-PLE!$AA$28)*OFFSET(Import.PLQ,$A41-1,AQ$15-1,1,1))))</f>
        <v>0</v>
      </c>
      <c r="AR41" s="183">
        <f ca="1">IF(AR$13="",0,CHOOSE(Detalhamento.OpçãoServiços,OFFSET(Import.PLQ,$A41-1,AR$15-1,1,1),IF($E41&lt;&gt;1,IF(ISNUMBER(INDEX(Import.PLE,Detalhamento!$E41,Detalhamento!AR$15)),IF(INDEX(Import.PLE,Detalhamento!$E41,Detalhamento!AR$15)&lt;=mediçao,OFFSET(Import.PLQ,$A41-1,AR$15-1,1,1),0),0),PLE!$AA$28*OFFSET(Import.PLQ,$A41-1,AR$15-1,1,1)),IF($E41&lt;&gt;1,IF(ISNUMBER(INDEX(Import.PLE,Detalhamento!$E41,Detalhamento!AR$15)),IF(INDEX(Import.PLE,Detalhamento!$E41,Detalhamento!AR$15)&lt;=mediçao,0,OFFSET(Import.PLQ,$A41-1,AR$15-1,1,1)),OFFSET(Import.PLQ,$A41-1,AR$15-1,1,1)),(1-PLE!$AA$28)*OFFSET(Import.PLQ,$A41-1,AR$15-1,1,1))))</f>
        <v>0</v>
      </c>
      <c r="AS41" s="183">
        <f ca="1">IF(AS$13="",0,CHOOSE(Detalhamento.OpçãoServiços,OFFSET(Import.PLQ,$A41-1,AS$15-1,1,1),IF($E41&lt;&gt;1,IF(ISNUMBER(INDEX(Import.PLE,Detalhamento!$E41,Detalhamento!AS$15)),IF(INDEX(Import.PLE,Detalhamento!$E41,Detalhamento!AS$15)&lt;=mediçao,OFFSET(Import.PLQ,$A41-1,AS$15-1,1,1),0),0),PLE!$AA$28*OFFSET(Import.PLQ,$A41-1,AS$15-1,1,1)),IF($E41&lt;&gt;1,IF(ISNUMBER(INDEX(Import.PLE,Detalhamento!$E41,Detalhamento!AS$15)),IF(INDEX(Import.PLE,Detalhamento!$E41,Detalhamento!AS$15)&lt;=mediçao,0,OFFSET(Import.PLQ,$A41-1,AS$15-1,1,1)),OFFSET(Import.PLQ,$A41-1,AS$15-1,1,1)),(1-PLE!$AA$28)*OFFSET(Import.PLQ,$A41-1,AS$15-1,1,1))))</f>
        <v>0</v>
      </c>
      <c r="AT41" s="183">
        <f ca="1">IF(AT$13="",0,CHOOSE(Detalhamento.OpçãoServiços,OFFSET(Import.PLQ,$A41-1,AT$15-1,1,1),IF($E41&lt;&gt;1,IF(ISNUMBER(INDEX(Import.PLE,Detalhamento!$E41,Detalhamento!AT$15)),IF(INDEX(Import.PLE,Detalhamento!$E41,Detalhamento!AT$15)&lt;=mediçao,OFFSET(Import.PLQ,$A41-1,AT$15-1,1,1),0),0),PLE!$AA$28*OFFSET(Import.PLQ,$A41-1,AT$15-1,1,1)),IF($E41&lt;&gt;1,IF(ISNUMBER(INDEX(Import.PLE,Detalhamento!$E41,Detalhamento!AT$15)),IF(INDEX(Import.PLE,Detalhamento!$E41,Detalhamento!AT$15)&lt;=mediçao,0,OFFSET(Import.PLQ,$A41-1,AT$15-1,1,1)),OFFSET(Import.PLQ,$A41-1,AT$15-1,1,1)),(1-PLE!$AA$28)*OFFSET(Import.PLQ,$A41-1,AT$15-1,1,1))))</f>
        <v>0</v>
      </c>
      <c r="AU41" s="183">
        <f ca="1">IF(AU$13="",0,CHOOSE(Detalhamento.OpçãoServiços,OFFSET(Import.PLQ,$A41-1,AU$15-1,1,1),IF($E41&lt;&gt;1,IF(ISNUMBER(INDEX(Import.PLE,Detalhamento!$E41,Detalhamento!AU$15)),IF(INDEX(Import.PLE,Detalhamento!$E41,Detalhamento!AU$15)&lt;=mediçao,OFFSET(Import.PLQ,$A41-1,AU$15-1,1,1),0),0),PLE!$AA$28*OFFSET(Import.PLQ,$A41-1,AU$15-1,1,1)),IF($E41&lt;&gt;1,IF(ISNUMBER(INDEX(Import.PLE,Detalhamento!$E41,Detalhamento!AU$15)),IF(INDEX(Import.PLE,Detalhamento!$E41,Detalhamento!AU$15)&lt;=mediçao,0,OFFSET(Import.PLQ,$A41-1,AU$15-1,1,1)),OFFSET(Import.PLQ,$A41-1,AU$15-1,1,1)),(1-PLE!$AA$28)*OFFSET(Import.PLQ,$A41-1,AU$15-1,1,1))))</f>
        <v>0</v>
      </c>
      <c r="AV41" s="183">
        <f ca="1">IF(AV$13="",0,CHOOSE(Detalhamento.OpçãoServiços,OFFSET(Import.PLQ,$A41-1,AV$15-1,1,1),IF($E41&lt;&gt;1,IF(ISNUMBER(INDEX(Import.PLE,Detalhamento!$E41,Detalhamento!AV$15)),IF(INDEX(Import.PLE,Detalhamento!$E41,Detalhamento!AV$15)&lt;=mediçao,OFFSET(Import.PLQ,$A41-1,AV$15-1,1,1),0),0),PLE!$AA$28*OFFSET(Import.PLQ,$A41-1,AV$15-1,1,1)),IF($E41&lt;&gt;1,IF(ISNUMBER(INDEX(Import.PLE,Detalhamento!$E41,Detalhamento!AV$15)),IF(INDEX(Import.PLE,Detalhamento!$E41,Detalhamento!AV$15)&lt;=mediçao,0,OFFSET(Import.PLQ,$A41-1,AV$15-1,1,1)),OFFSET(Import.PLQ,$A41-1,AV$15-1,1,1)),(1-PLE!$AA$28)*OFFSET(Import.PLQ,$A41-1,AV$15-1,1,1))))</f>
        <v>0</v>
      </c>
      <c r="AW41" s="183">
        <f ca="1">IF(AW$13="",0,CHOOSE(Detalhamento.OpçãoServiços,OFFSET(Import.PLQ,$A41-1,AW$15-1,1,1),IF($E41&lt;&gt;1,IF(ISNUMBER(INDEX(Import.PLE,Detalhamento!$E41,Detalhamento!AW$15)),IF(INDEX(Import.PLE,Detalhamento!$E41,Detalhamento!AW$15)&lt;=mediçao,OFFSET(Import.PLQ,$A41-1,AW$15-1,1,1),0),0),PLE!$AA$28*OFFSET(Import.PLQ,$A41-1,AW$15-1,1,1)),IF($E41&lt;&gt;1,IF(ISNUMBER(INDEX(Import.PLE,Detalhamento!$E41,Detalhamento!AW$15)),IF(INDEX(Import.PLE,Detalhamento!$E41,Detalhamento!AW$15)&lt;=mediçao,0,OFFSET(Import.PLQ,$A41-1,AW$15-1,1,1)),OFFSET(Import.PLQ,$A41-1,AW$15-1,1,1)),(1-PLE!$AA$28)*OFFSET(Import.PLQ,$A41-1,AW$15-1,1,1))))</f>
        <v>0</v>
      </c>
      <c r="AX41" s="183">
        <f ca="1">IF(AX$13="",0,CHOOSE(Detalhamento.OpçãoServiços,OFFSET(Import.PLQ,$A41-1,AX$15-1,1,1),IF($E41&lt;&gt;1,IF(ISNUMBER(INDEX(Import.PLE,Detalhamento!$E41,Detalhamento!AX$15)),IF(INDEX(Import.PLE,Detalhamento!$E41,Detalhamento!AX$15)&lt;=mediçao,OFFSET(Import.PLQ,$A41-1,AX$15-1,1,1),0),0),PLE!$AA$28*OFFSET(Import.PLQ,$A41-1,AX$15-1,1,1)),IF($E41&lt;&gt;1,IF(ISNUMBER(INDEX(Import.PLE,Detalhamento!$E41,Detalhamento!AX$15)),IF(INDEX(Import.PLE,Detalhamento!$E41,Detalhamento!AX$15)&lt;=mediçao,0,OFFSET(Import.PLQ,$A41-1,AX$15-1,1,1)),OFFSET(Import.PLQ,$A41-1,AX$15-1,1,1)),(1-PLE!$AA$28)*OFFSET(Import.PLQ,$A41-1,AX$15-1,1,1))))</f>
        <v>0</v>
      </c>
      <c r="AY41" s="183">
        <f ca="1">IF(AY$13="",0,CHOOSE(Detalhamento.OpçãoServiços,OFFSET(Import.PLQ,$A41-1,AY$15-1,1,1),IF($E41&lt;&gt;1,IF(ISNUMBER(INDEX(Import.PLE,Detalhamento!$E41,Detalhamento!AY$15)),IF(INDEX(Import.PLE,Detalhamento!$E41,Detalhamento!AY$15)&lt;=mediçao,OFFSET(Import.PLQ,$A41-1,AY$15-1,1,1),0),0),PLE!$AA$28*OFFSET(Import.PLQ,$A41-1,AY$15-1,1,1)),IF($E41&lt;&gt;1,IF(ISNUMBER(INDEX(Import.PLE,Detalhamento!$E41,Detalhamento!AY$15)),IF(INDEX(Import.PLE,Detalhamento!$E41,Detalhamento!AY$15)&lt;=mediçao,0,OFFSET(Import.PLQ,$A41-1,AY$15-1,1,1)),OFFSET(Import.PLQ,$A41-1,AY$15-1,1,1)),(1-PLE!$AA$28)*OFFSET(Import.PLQ,$A41-1,AY$15-1,1,1))))</f>
        <v>0</v>
      </c>
      <c r="AZ41" s="183">
        <f ca="1">IF(AZ$13="",0,CHOOSE(Detalhamento.OpçãoServiços,OFFSET(Import.PLQ,$A41-1,AZ$15-1,1,1),IF($E41&lt;&gt;1,IF(ISNUMBER(INDEX(Import.PLE,Detalhamento!$E41,Detalhamento!AZ$15)),IF(INDEX(Import.PLE,Detalhamento!$E41,Detalhamento!AZ$15)&lt;=mediçao,OFFSET(Import.PLQ,$A41-1,AZ$15-1,1,1),0),0),PLE!$AA$28*OFFSET(Import.PLQ,$A41-1,AZ$15-1,1,1)),IF($E41&lt;&gt;1,IF(ISNUMBER(INDEX(Import.PLE,Detalhamento!$E41,Detalhamento!AZ$15)),IF(INDEX(Import.PLE,Detalhamento!$E41,Detalhamento!AZ$15)&lt;=mediçao,0,OFFSET(Import.PLQ,$A41-1,AZ$15-1,1,1)),OFFSET(Import.PLQ,$A41-1,AZ$15-1,1,1)),(1-PLE!$AA$28)*OFFSET(Import.PLQ,$A41-1,AZ$15-1,1,1))))</f>
        <v>0</v>
      </c>
      <c r="BA41" s="183">
        <f ca="1">IF(BA$13="",0,CHOOSE(Detalhamento.OpçãoServiços,OFFSET(Import.PLQ,$A41-1,BA$15-1,1,1),IF($E41&lt;&gt;1,IF(ISNUMBER(INDEX(Import.PLE,Detalhamento!$E41,Detalhamento!BA$15)),IF(INDEX(Import.PLE,Detalhamento!$E41,Detalhamento!BA$15)&lt;=mediçao,OFFSET(Import.PLQ,$A41-1,BA$15-1,1,1),0),0),PLE!$AA$28*OFFSET(Import.PLQ,$A41-1,BA$15-1,1,1)),IF($E41&lt;&gt;1,IF(ISNUMBER(INDEX(Import.PLE,Detalhamento!$E41,Detalhamento!BA$15)),IF(INDEX(Import.PLE,Detalhamento!$E41,Detalhamento!BA$15)&lt;=mediçao,0,OFFSET(Import.PLQ,$A41-1,BA$15-1,1,1)),OFFSET(Import.PLQ,$A41-1,BA$15-1,1,1)),(1-PLE!$AA$28)*OFFSET(Import.PLQ,$A41-1,BA$15-1,1,1))))</f>
        <v>0</v>
      </c>
      <c r="BB41" s="183">
        <f ca="1">IF(BB$13="",0,CHOOSE(Detalhamento.OpçãoServiços,OFFSET(Import.PLQ,$A41-1,BB$15-1,1,1),IF($E41&lt;&gt;1,IF(ISNUMBER(INDEX(Import.PLE,Detalhamento!$E41,Detalhamento!BB$15)),IF(INDEX(Import.PLE,Detalhamento!$E41,Detalhamento!BB$15)&lt;=mediçao,OFFSET(Import.PLQ,$A41-1,BB$15-1,1,1),0),0),PLE!$AA$28*OFFSET(Import.PLQ,$A41-1,BB$15-1,1,1)),IF($E41&lt;&gt;1,IF(ISNUMBER(INDEX(Import.PLE,Detalhamento!$E41,Detalhamento!BB$15)),IF(INDEX(Import.PLE,Detalhamento!$E41,Detalhamento!BB$15)&lt;=mediçao,0,OFFSET(Import.PLQ,$A41-1,BB$15-1,1,1)),OFFSET(Import.PLQ,$A41-1,BB$15-1,1,1)),(1-PLE!$AA$28)*OFFSET(Import.PLQ,$A41-1,BB$15-1,1,1))))</f>
        <v>0</v>
      </c>
      <c r="BC41" s="183">
        <f ca="1">IF(BC$13="",0,CHOOSE(Detalhamento.OpçãoServiços,OFFSET(Import.PLQ,$A41-1,BC$15-1,1,1),IF($E41&lt;&gt;1,IF(ISNUMBER(INDEX(Import.PLE,Detalhamento!$E41,Detalhamento!BC$15)),IF(INDEX(Import.PLE,Detalhamento!$E41,Detalhamento!BC$15)&lt;=mediçao,OFFSET(Import.PLQ,$A41-1,BC$15-1,1,1),0),0),PLE!$AA$28*OFFSET(Import.PLQ,$A41-1,BC$15-1,1,1)),IF($E41&lt;&gt;1,IF(ISNUMBER(INDEX(Import.PLE,Detalhamento!$E41,Detalhamento!BC$15)),IF(INDEX(Import.PLE,Detalhamento!$E41,Detalhamento!BC$15)&lt;=mediçao,0,OFFSET(Import.PLQ,$A41-1,BC$15-1,1,1)),OFFSET(Import.PLQ,$A41-1,BC$15-1,1,1)),(1-PLE!$AA$28)*OFFSET(Import.PLQ,$A41-1,BC$15-1,1,1))))</f>
        <v>0</v>
      </c>
      <c r="BD41" s="183">
        <f ca="1">IF(BD$13="",0,CHOOSE(Detalhamento.OpçãoServiços,OFFSET(Import.PLQ,$A41-1,BD$15-1,1,1),IF($E41&lt;&gt;1,IF(ISNUMBER(INDEX(Import.PLE,Detalhamento!$E41,Detalhamento!BD$15)),IF(INDEX(Import.PLE,Detalhamento!$E41,Detalhamento!BD$15)&lt;=mediçao,OFFSET(Import.PLQ,$A41-1,BD$15-1,1,1),0),0),PLE!$AA$28*OFFSET(Import.PLQ,$A41-1,BD$15-1,1,1)),IF($E41&lt;&gt;1,IF(ISNUMBER(INDEX(Import.PLE,Detalhamento!$E41,Detalhamento!BD$15)),IF(INDEX(Import.PLE,Detalhamento!$E41,Detalhamento!BD$15)&lt;=mediçao,0,OFFSET(Import.PLQ,$A41-1,BD$15-1,1,1)),OFFSET(Import.PLQ,$A41-1,BD$15-1,1,1)),(1-PLE!$AA$28)*OFFSET(Import.PLQ,$A41-1,BD$15-1,1,1))))</f>
        <v>0</v>
      </c>
      <c r="BE41" s="183">
        <f ca="1">IF(BE$13="",0,CHOOSE(Detalhamento.OpçãoServiços,OFFSET(Import.PLQ,$A41-1,BE$15-1,1,1),IF($E41&lt;&gt;1,IF(ISNUMBER(INDEX(Import.PLE,Detalhamento!$E41,Detalhamento!BE$15)),IF(INDEX(Import.PLE,Detalhamento!$E41,Detalhamento!BE$15)&lt;=mediçao,OFFSET(Import.PLQ,$A41-1,BE$15-1,1,1),0),0),PLE!$AA$28*OFFSET(Import.PLQ,$A41-1,BE$15-1,1,1)),IF($E41&lt;&gt;1,IF(ISNUMBER(INDEX(Import.PLE,Detalhamento!$E41,Detalhamento!BE$15)),IF(INDEX(Import.PLE,Detalhamento!$E41,Detalhamento!BE$15)&lt;=mediçao,0,OFFSET(Import.PLQ,$A41-1,BE$15-1,1,1)),OFFSET(Import.PLQ,$A41-1,BE$15-1,1,1)),(1-PLE!$AA$28)*OFFSET(Import.PLQ,$A41-1,BE$15-1,1,1))))</f>
        <v>0</v>
      </c>
      <c r="BF41" s="183">
        <f ca="1">IF(BF$13="",0,CHOOSE(Detalhamento.OpçãoServiços,OFFSET(Import.PLQ,$A41-1,BF$15-1,1,1),IF($E41&lt;&gt;1,IF(ISNUMBER(INDEX(Import.PLE,Detalhamento!$E41,Detalhamento!BF$15)),IF(INDEX(Import.PLE,Detalhamento!$E41,Detalhamento!BF$15)&lt;=mediçao,OFFSET(Import.PLQ,$A41-1,BF$15-1,1,1),0),0),PLE!$AA$28*OFFSET(Import.PLQ,$A41-1,BF$15-1,1,1)),IF($E41&lt;&gt;1,IF(ISNUMBER(INDEX(Import.PLE,Detalhamento!$E41,Detalhamento!BF$15)),IF(INDEX(Import.PLE,Detalhamento!$E41,Detalhamento!BF$15)&lt;=mediçao,0,OFFSET(Import.PLQ,$A41-1,BF$15-1,1,1)),OFFSET(Import.PLQ,$A41-1,BF$15-1,1,1)),(1-PLE!$AA$28)*OFFSET(Import.PLQ,$A41-1,BF$15-1,1,1))))</f>
        <v>0</v>
      </c>
      <c r="BG41" s="183">
        <f ca="1">IF(BG$13="",0,CHOOSE(Detalhamento.OpçãoServiços,OFFSET(Import.PLQ,$A41-1,BG$15-1,1,1),IF($E41&lt;&gt;1,IF(ISNUMBER(INDEX(Import.PLE,Detalhamento!$E41,Detalhamento!BG$15)),IF(INDEX(Import.PLE,Detalhamento!$E41,Detalhamento!BG$15)&lt;=mediçao,OFFSET(Import.PLQ,$A41-1,BG$15-1,1,1),0),0),PLE!$AA$28*OFFSET(Import.PLQ,$A41-1,BG$15-1,1,1)),IF($E41&lt;&gt;1,IF(ISNUMBER(INDEX(Import.PLE,Detalhamento!$E41,Detalhamento!BG$15)),IF(INDEX(Import.PLE,Detalhamento!$E41,Detalhamento!BG$15)&lt;=mediçao,0,OFFSET(Import.PLQ,$A41-1,BG$15-1,1,1)),OFFSET(Import.PLQ,$A41-1,BG$15-1,1,1)),(1-PLE!$AA$28)*OFFSET(Import.PLQ,$A41-1,BG$15-1,1,1))))</f>
        <v>0</v>
      </c>
      <c r="BH41" s="183">
        <f ca="1">IF(BH$13="",0,CHOOSE(Detalhamento.OpçãoServiços,OFFSET(Import.PLQ,$A41-1,BH$15-1,1,1),IF($E41&lt;&gt;1,IF(ISNUMBER(INDEX(Import.PLE,Detalhamento!$E41,Detalhamento!BH$15)),IF(INDEX(Import.PLE,Detalhamento!$E41,Detalhamento!BH$15)&lt;=mediçao,OFFSET(Import.PLQ,$A41-1,BH$15-1,1,1),0),0),PLE!$AA$28*OFFSET(Import.PLQ,$A41-1,BH$15-1,1,1)),IF($E41&lt;&gt;1,IF(ISNUMBER(INDEX(Import.PLE,Detalhamento!$E41,Detalhamento!BH$15)),IF(INDEX(Import.PLE,Detalhamento!$E41,Detalhamento!BH$15)&lt;=mediçao,0,OFFSET(Import.PLQ,$A41-1,BH$15-1,1,1)),OFFSET(Import.PLQ,$A41-1,BH$15-1,1,1)),(1-PLE!$AA$28)*OFFSET(Import.PLQ,$A41-1,BH$15-1,1,1))))</f>
        <v>0</v>
      </c>
      <c r="BI41" s="183">
        <f ca="1">IF(BI$13="",0,CHOOSE(Detalhamento.OpçãoServiços,OFFSET(Import.PLQ,$A41-1,BI$15-1,1,1),IF($E41&lt;&gt;1,IF(ISNUMBER(INDEX(Import.PLE,Detalhamento!$E41,Detalhamento!BI$15)),IF(INDEX(Import.PLE,Detalhamento!$E41,Detalhamento!BI$15)&lt;=mediçao,OFFSET(Import.PLQ,$A41-1,BI$15-1,1,1),0),0),PLE!$AA$28*OFFSET(Import.PLQ,$A41-1,BI$15-1,1,1)),IF($E41&lt;&gt;1,IF(ISNUMBER(INDEX(Import.PLE,Detalhamento!$E41,Detalhamento!BI$15)),IF(INDEX(Import.PLE,Detalhamento!$E41,Detalhamento!BI$15)&lt;=mediçao,0,OFFSET(Import.PLQ,$A41-1,BI$15-1,1,1)),OFFSET(Import.PLQ,$A41-1,BI$15-1,1,1)),(1-PLE!$AA$28)*OFFSET(Import.PLQ,$A41-1,BI$15-1,1,1))))</f>
        <v>0</v>
      </c>
    </row>
    <row r="42" spans="1:61" ht="22.5" x14ac:dyDescent="0.2">
      <c r="A42" s="196">
        <v>18</v>
      </c>
      <c r="B42" s="28" t="str">
        <f t="shared" ca="1" si="8"/>
        <v>Serviço</v>
      </c>
      <c r="E42" s="193">
        <f t="shared" ca="1" si="9"/>
        <v>6</v>
      </c>
      <c r="F42" s="194">
        <f t="shared" ca="1" si="10"/>
        <v>60018</v>
      </c>
      <c r="G42" s="194" t="str">
        <f t="shared" ca="1" si="14"/>
        <v>6.6</v>
      </c>
      <c r="H42" s="222" t="str">
        <f t="shared" ca="1" si="14"/>
        <v>EXECUÇÃO DE IMPRIMAÇÃO COM ASFALTO DILUÍDO CM-30. AF_09/2017</v>
      </c>
      <c r="I42" s="48" t="str">
        <f t="shared" ca="1" si="12"/>
        <v>M2</v>
      </c>
      <c r="J42" s="183">
        <f t="shared" ca="1" si="13"/>
        <v>7029.3599999999988</v>
      </c>
      <c r="K42" s="83"/>
      <c r="L42" s="183">
        <f ca="1">IF(L$13="",0,CHOOSE(Detalhamento.OpçãoServiços,OFFSET(Import.PLQ,$A42-1,L$15-1,1,1),IF($E42&lt;&gt;1,IF(ISNUMBER(INDEX(Import.PLE,Detalhamento!$E42,Detalhamento!L$15)),IF(INDEX(Import.PLE,Detalhamento!$E42,Detalhamento!L$15)&lt;=mediçao,OFFSET(Import.PLQ,$A42-1,L$15-1,1,1),0),0),PLE!$AA$28*OFFSET(Import.PLQ,$A42-1,L$15-1,1,1)),IF($E42&lt;&gt;1,IF(ISNUMBER(INDEX(Import.PLE,Detalhamento!$E42,Detalhamento!L$15)),IF(INDEX(Import.PLE,Detalhamento!$E42,Detalhamento!L$15)&lt;=mediçao,0,OFFSET(Import.PLQ,$A42-1,L$15-1,1,1)),OFFSET(Import.PLQ,$A42-1,L$15-1,1,1)),(1-PLE!$AA$28)*OFFSET(Import.PLQ,$A42-1,L$15-1,1,1))))</f>
        <v>0</v>
      </c>
      <c r="M42" s="183">
        <f ca="1">IF(M$13="",0,CHOOSE(Detalhamento.OpçãoServiços,OFFSET(Import.PLQ,$A42-1,M$15-1,1,1),IF($E42&lt;&gt;1,IF(ISNUMBER(INDEX(Import.PLE,Detalhamento!$E42,Detalhamento!M$15)),IF(INDEX(Import.PLE,Detalhamento!$E42,Detalhamento!M$15)&lt;=mediçao,OFFSET(Import.PLQ,$A42-1,M$15-1,1,1),0),0),PLE!$AA$28*OFFSET(Import.PLQ,$A42-1,M$15-1,1,1)),IF($E42&lt;&gt;1,IF(ISNUMBER(INDEX(Import.PLE,Detalhamento!$E42,Detalhamento!M$15)),IF(INDEX(Import.PLE,Detalhamento!$E42,Detalhamento!M$15)&lt;=mediçao,0,OFFSET(Import.PLQ,$A42-1,M$15-1,1,1)),OFFSET(Import.PLQ,$A42-1,M$15-1,1,1)),(1-PLE!$AA$28)*OFFSET(Import.PLQ,$A42-1,M$15-1,1,1))))</f>
        <v>7029.3599999999988</v>
      </c>
      <c r="N42" s="183">
        <f ca="1">IF(N$13="",0,CHOOSE(Detalhamento.OpçãoServiços,OFFSET(Import.PLQ,$A42-1,N$15-1,1,1),IF($E42&lt;&gt;1,IF(ISNUMBER(INDEX(Import.PLE,Detalhamento!$E42,Detalhamento!N$15)),IF(INDEX(Import.PLE,Detalhamento!$E42,Detalhamento!N$15)&lt;=mediçao,OFFSET(Import.PLQ,$A42-1,N$15-1,1,1),0),0),PLE!$AA$28*OFFSET(Import.PLQ,$A42-1,N$15-1,1,1)),IF($E42&lt;&gt;1,IF(ISNUMBER(INDEX(Import.PLE,Detalhamento!$E42,Detalhamento!N$15)),IF(INDEX(Import.PLE,Detalhamento!$E42,Detalhamento!N$15)&lt;=mediçao,0,OFFSET(Import.PLQ,$A42-1,N$15-1,1,1)),OFFSET(Import.PLQ,$A42-1,N$15-1,1,1)),(1-PLE!$AA$28)*OFFSET(Import.PLQ,$A42-1,N$15-1,1,1))))</f>
        <v>0</v>
      </c>
      <c r="O42" s="183">
        <f ca="1">IF(O$13="",0,CHOOSE(Detalhamento.OpçãoServiços,OFFSET(Import.PLQ,$A42-1,O$15-1,1,1),IF($E42&lt;&gt;1,IF(ISNUMBER(INDEX(Import.PLE,Detalhamento!$E42,Detalhamento!O$15)),IF(INDEX(Import.PLE,Detalhamento!$E42,Detalhamento!O$15)&lt;=mediçao,OFFSET(Import.PLQ,$A42-1,O$15-1,1,1),0),0),PLE!$AA$28*OFFSET(Import.PLQ,$A42-1,O$15-1,1,1)),IF($E42&lt;&gt;1,IF(ISNUMBER(INDEX(Import.PLE,Detalhamento!$E42,Detalhamento!O$15)),IF(INDEX(Import.PLE,Detalhamento!$E42,Detalhamento!O$15)&lt;=mediçao,0,OFFSET(Import.PLQ,$A42-1,O$15-1,1,1)),OFFSET(Import.PLQ,$A42-1,O$15-1,1,1)),(1-PLE!$AA$28)*OFFSET(Import.PLQ,$A42-1,O$15-1,1,1))))</f>
        <v>0</v>
      </c>
      <c r="P42" s="183">
        <f ca="1">IF(P$13="",0,CHOOSE(Detalhamento.OpçãoServiços,OFFSET(Import.PLQ,$A42-1,P$15-1,1,1),IF($E42&lt;&gt;1,IF(ISNUMBER(INDEX(Import.PLE,Detalhamento!$E42,Detalhamento!P$15)),IF(INDEX(Import.PLE,Detalhamento!$E42,Detalhamento!P$15)&lt;=mediçao,OFFSET(Import.PLQ,$A42-1,P$15-1,1,1),0),0),PLE!$AA$28*OFFSET(Import.PLQ,$A42-1,P$15-1,1,1)),IF($E42&lt;&gt;1,IF(ISNUMBER(INDEX(Import.PLE,Detalhamento!$E42,Detalhamento!P$15)),IF(INDEX(Import.PLE,Detalhamento!$E42,Detalhamento!P$15)&lt;=mediçao,0,OFFSET(Import.PLQ,$A42-1,P$15-1,1,1)),OFFSET(Import.PLQ,$A42-1,P$15-1,1,1)),(1-PLE!$AA$28)*OFFSET(Import.PLQ,$A42-1,P$15-1,1,1))))</f>
        <v>0</v>
      </c>
      <c r="Q42" s="183">
        <f ca="1">IF(Q$13="",0,CHOOSE(Detalhamento.OpçãoServiços,OFFSET(Import.PLQ,$A42-1,Q$15-1,1,1),IF($E42&lt;&gt;1,IF(ISNUMBER(INDEX(Import.PLE,Detalhamento!$E42,Detalhamento!Q$15)),IF(INDEX(Import.PLE,Detalhamento!$E42,Detalhamento!Q$15)&lt;=mediçao,OFFSET(Import.PLQ,$A42-1,Q$15-1,1,1),0),0),PLE!$AA$28*OFFSET(Import.PLQ,$A42-1,Q$15-1,1,1)),IF($E42&lt;&gt;1,IF(ISNUMBER(INDEX(Import.PLE,Detalhamento!$E42,Detalhamento!Q$15)),IF(INDEX(Import.PLE,Detalhamento!$E42,Detalhamento!Q$15)&lt;=mediçao,0,OFFSET(Import.PLQ,$A42-1,Q$15-1,1,1)),OFFSET(Import.PLQ,$A42-1,Q$15-1,1,1)),(1-PLE!$AA$28)*OFFSET(Import.PLQ,$A42-1,Q$15-1,1,1))))</f>
        <v>0</v>
      </c>
      <c r="R42" s="183">
        <f ca="1">IF(R$13="",0,CHOOSE(Detalhamento.OpçãoServiços,OFFSET(Import.PLQ,$A42-1,R$15-1,1,1),IF($E42&lt;&gt;1,IF(ISNUMBER(INDEX(Import.PLE,Detalhamento!$E42,Detalhamento!R$15)),IF(INDEX(Import.PLE,Detalhamento!$E42,Detalhamento!R$15)&lt;=mediçao,OFFSET(Import.PLQ,$A42-1,R$15-1,1,1),0),0),PLE!$AA$28*OFFSET(Import.PLQ,$A42-1,R$15-1,1,1)),IF($E42&lt;&gt;1,IF(ISNUMBER(INDEX(Import.PLE,Detalhamento!$E42,Detalhamento!R$15)),IF(INDEX(Import.PLE,Detalhamento!$E42,Detalhamento!R$15)&lt;=mediçao,0,OFFSET(Import.PLQ,$A42-1,R$15-1,1,1)),OFFSET(Import.PLQ,$A42-1,R$15-1,1,1)),(1-PLE!$AA$28)*OFFSET(Import.PLQ,$A42-1,R$15-1,1,1))))</f>
        <v>0</v>
      </c>
      <c r="S42" s="183">
        <f ca="1">IF(S$13="",0,CHOOSE(Detalhamento.OpçãoServiços,OFFSET(Import.PLQ,$A42-1,S$15-1,1,1),IF($E42&lt;&gt;1,IF(ISNUMBER(INDEX(Import.PLE,Detalhamento!$E42,Detalhamento!S$15)),IF(INDEX(Import.PLE,Detalhamento!$E42,Detalhamento!S$15)&lt;=mediçao,OFFSET(Import.PLQ,$A42-1,S$15-1,1,1),0),0),PLE!$AA$28*OFFSET(Import.PLQ,$A42-1,S$15-1,1,1)),IF($E42&lt;&gt;1,IF(ISNUMBER(INDEX(Import.PLE,Detalhamento!$E42,Detalhamento!S$15)),IF(INDEX(Import.PLE,Detalhamento!$E42,Detalhamento!S$15)&lt;=mediçao,0,OFFSET(Import.PLQ,$A42-1,S$15-1,1,1)),OFFSET(Import.PLQ,$A42-1,S$15-1,1,1)),(1-PLE!$AA$28)*OFFSET(Import.PLQ,$A42-1,S$15-1,1,1))))</f>
        <v>0</v>
      </c>
      <c r="T42" s="183">
        <f ca="1">IF(T$13="",0,CHOOSE(Detalhamento.OpçãoServiços,OFFSET(Import.PLQ,$A42-1,T$15-1,1,1),IF($E42&lt;&gt;1,IF(ISNUMBER(INDEX(Import.PLE,Detalhamento!$E42,Detalhamento!T$15)),IF(INDEX(Import.PLE,Detalhamento!$E42,Detalhamento!T$15)&lt;=mediçao,OFFSET(Import.PLQ,$A42-1,T$15-1,1,1),0),0),PLE!$AA$28*OFFSET(Import.PLQ,$A42-1,T$15-1,1,1)),IF($E42&lt;&gt;1,IF(ISNUMBER(INDEX(Import.PLE,Detalhamento!$E42,Detalhamento!T$15)),IF(INDEX(Import.PLE,Detalhamento!$E42,Detalhamento!T$15)&lt;=mediçao,0,OFFSET(Import.PLQ,$A42-1,T$15-1,1,1)),OFFSET(Import.PLQ,$A42-1,T$15-1,1,1)),(1-PLE!$AA$28)*OFFSET(Import.PLQ,$A42-1,T$15-1,1,1))))</f>
        <v>0</v>
      </c>
      <c r="U42" s="183">
        <f ca="1">IF(U$13="",0,CHOOSE(Detalhamento.OpçãoServiços,OFFSET(Import.PLQ,$A42-1,U$15-1,1,1),IF($E42&lt;&gt;1,IF(ISNUMBER(INDEX(Import.PLE,Detalhamento!$E42,Detalhamento!U$15)),IF(INDEX(Import.PLE,Detalhamento!$E42,Detalhamento!U$15)&lt;=mediçao,OFFSET(Import.PLQ,$A42-1,U$15-1,1,1),0),0),PLE!$AA$28*OFFSET(Import.PLQ,$A42-1,U$15-1,1,1)),IF($E42&lt;&gt;1,IF(ISNUMBER(INDEX(Import.PLE,Detalhamento!$E42,Detalhamento!U$15)),IF(INDEX(Import.PLE,Detalhamento!$E42,Detalhamento!U$15)&lt;=mediçao,0,OFFSET(Import.PLQ,$A42-1,U$15-1,1,1)),OFFSET(Import.PLQ,$A42-1,U$15-1,1,1)),(1-PLE!$AA$28)*OFFSET(Import.PLQ,$A42-1,U$15-1,1,1))))</f>
        <v>0</v>
      </c>
      <c r="V42" s="183">
        <f ca="1">IF(V$13="",0,CHOOSE(Detalhamento.OpçãoServiços,OFFSET(Import.PLQ,$A42-1,V$15-1,1,1),IF($E42&lt;&gt;1,IF(ISNUMBER(INDEX(Import.PLE,Detalhamento!$E42,Detalhamento!V$15)),IF(INDEX(Import.PLE,Detalhamento!$E42,Detalhamento!V$15)&lt;=mediçao,OFFSET(Import.PLQ,$A42-1,V$15-1,1,1),0),0),PLE!$AA$28*OFFSET(Import.PLQ,$A42-1,V$15-1,1,1)),IF($E42&lt;&gt;1,IF(ISNUMBER(INDEX(Import.PLE,Detalhamento!$E42,Detalhamento!V$15)),IF(INDEX(Import.PLE,Detalhamento!$E42,Detalhamento!V$15)&lt;=mediçao,0,OFFSET(Import.PLQ,$A42-1,V$15-1,1,1)),OFFSET(Import.PLQ,$A42-1,V$15-1,1,1)),(1-PLE!$AA$28)*OFFSET(Import.PLQ,$A42-1,V$15-1,1,1))))</f>
        <v>0</v>
      </c>
      <c r="W42" s="183">
        <f ca="1">IF(W$13="",0,CHOOSE(Detalhamento.OpçãoServiços,OFFSET(Import.PLQ,$A42-1,W$15-1,1,1),IF($E42&lt;&gt;1,IF(ISNUMBER(INDEX(Import.PLE,Detalhamento!$E42,Detalhamento!W$15)),IF(INDEX(Import.PLE,Detalhamento!$E42,Detalhamento!W$15)&lt;=mediçao,OFFSET(Import.PLQ,$A42-1,W$15-1,1,1),0),0),PLE!$AA$28*OFFSET(Import.PLQ,$A42-1,W$15-1,1,1)),IF($E42&lt;&gt;1,IF(ISNUMBER(INDEX(Import.PLE,Detalhamento!$E42,Detalhamento!W$15)),IF(INDEX(Import.PLE,Detalhamento!$E42,Detalhamento!W$15)&lt;=mediçao,0,OFFSET(Import.PLQ,$A42-1,W$15-1,1,1)),OFFSET(Import.PLQ,$A42-1,W$15-1,1,1)),(1-PLE!$AA$28)*OFFSET(Import.PLQ,$A42-1,W$15-1,1,1))))</f>
        <v>0</v>
      </c>
      <c r="X42" s="183">
        <f ca="1">IF(X$13="",0,CHOOSE(Detalhamento.OpçãoServiços,OFFSET(Import.PLQ,$A42-1,X$15-1,1,1),IF($E42&lt;&gt;1,IF(ISNUMBER(INDEX(Import.PLE,Detalhamento!$E42,Detalhamento!X$15)),IF(INDEX(Import.PLE,Detalhamento!$E42,Detalhamento!X$15)&lt;=mediçao,OFFSET(Import.PLQ,$A42-1,X$15-1,1,1),0),0),PLE!$AA$28*OFFSET(Import.PLQ,$A42-1,X$15-1,1,1)),IF($E42&lt;&gt;1,IF(ISNUMBER(INDEX(Import.PLE,Detalhamento!$E42,Detalhamento!X$15)),IF(INDEX(Import.PLE,Detalhamento!$E42,Detalhamento!X$15)&lt;=mediçao,0,OFFSET(Import.PLQ,$A42-1,X$15-1,1,1)),OFFSET(Import.PLQ,$A42-1,X$15-1,1,1)),(1-PLE!$AA$28)*OFFSET(Import.PLQ,$A42-1,X$15-1,1,1))))</f>
        <v>0</v>
      </c>
      <c r="Y42" s="183">
        <f ca="1">IF(Y$13="",0,CHOOSE(Detalhamento.OpçãoServiços,OFFSET(Import.PLQ,$A42-1,Y$15-1,1,1),IF($E42&lt;&gt;1,IF(ISNUMBER(INDEX(Import.PLE,Detalhamento!$E42,Detalhamento!Y$15)),IF(INDEX(Import.PLE,Detalhamento!$E42,Detalhamento!Y$15)&lt;=mediçao,OFFSET(Import.PLQ,$A42-1,Y$15-1,1,1),0),0),PLE!$AA$28*OFFSET(Import.PLQ,$A42-1,Y$15-1,1,1)),IF($E42&lt;&gt;1,IF(ISNUMBER(INDEX(Import.PLE,Detalhamento!$E42,Detalhamento!Y$15)),IF(INDEX(Import.PLE,Detalhamento!$E42,Detalhamento!Y$15)&lt;=mediçao,0,OFFSET(Import.PLQ,$A42-1,Y$15-1,1,1)),OFFSET(Import.PLQ,$A42-1,Y$15-1,1,1)),(1-PLE!$AA$28)*OFFSET(Import.PLQ,$A42-1,Y$15-1,1,1))))</f>
        <v>0</v>
      </c>
      <c r="Z42" s="183">
        <f ca="1">IF(Z$13="",0,CHOOSE(Detalhamento.OpçãoServiços,OFFSET(Import.PLQ,$A42-1,Z$15-1,1,1),IF($E42&lt;&gt;1,IF(ISNUMBER(INDEX(Import.PLE,Detalhamento!$E42,Detalhamento!Z$15)),IF(INDEX(Import.PLE,Detalhamento!$E42,Detalhamento!Z$15)&lt;=mediçao,OFFSET(Import.PLQ,$A42-1,Z$15-1,1,1),0),0),PLE!$AA$28*OFFSET(Import.PLQ,$A42-1,Z$15-1,1,1)),IF($E42&lt;&gt;1,IF(ISNUMBER(INDEX(Import.PLE,Detalhamento!$E42,Detalhamento!Z$15)),IF(INDEX(Import.PLE,Detalhamento!$E42,Detalhamento!Z$15)&lt;=mediçao,0,OFFSET(Import.PLQ,$A42-1,Z$15-1,1,1)),OFFSET(Import.PLQ,$A42-1,Z$15-1,1,1)),(1-PLE!$AA$28)*OFFSET(Import.PLQ,$A42-1,Z$15-1,1,1))))</f>
        <v>0</v>
      </c>
      <c r="AA42" s="183">
        <f ca="1">IF(AA$13="",0,CHOOSE(Detalhamento.OpçãoServiços,OFFSET(Import.PLQ,$A42-1,AA$15-1,1,1),IF($E42&lt;&gt;1,IF(ISNUMBER(INDEX(Import.PLE,Detalhamento!$E42,Detalhamento!AA$15)),IF(INDEX(Import.PLE,Detalhamento!$E42,Detalhamento!AA$15)&lt;=mediçao,OFFSET(Import.PLQ,$A42-1,AA$15-1,1,1),0),0),PLE!$AA$28*OFFSET(Import.PLQ,$A42-1,AA$15-1,1,1)),IF($E42&lt;&gt;1,IF(ISNUMBER(INDEX(Import.PLE,Detalhamento!$E42,Detalhamento!AA$15)),IF(INDEX(Import.PLE,Detalhamento!$E42,Detalhamento!AA$15)&lt;=mediçao,0,OFFSET(Import.PLQ,$A42-1,AA$15-1,1,1)),OFFSET(Import.PLQ,$A42-1,AA$15-1,1,1)),(1-PLE!$AA$28)*OFFSET(Import.PLQ,$A42-1,AA$15-1,1,1))))</f>
        <v>0</v>
      </c>
      <c r="AB42" s="183">
        <f ca="1">IF(AB$13="",0,CHOOSE(Detalhamento.OpçãoServiços,OFFSET(Import.PLQ,$A42-1,AB$15-1,1,1),IF($E42&lt;&gt;1,IF(ISNUMBER(INDEX(Import.PLE,Detalhamento!$E42,Detalhamento!AB$15)),IF(INDEX(Import.PLE,Detalhamento!$E42,Detalhamento!AB$15)&lt;=mediçao,OFFSET(Import.PLQ,$A42-1,AB$15-1,1,1),0),0),PLE!$AA$28*OFFSET(Import.PLQ,$A42-1,AB$15-1,1,1)),IF($E42&lt;&gt;1,IF(ISNUMBER(INDEX(Import.PLE,Detalhamento!$E42,Detalhamento!AB$15)),IF(INDEX(Import.PLE,Detalhamento!$E42,Detalhamento!AB$15)&lt;=mediçao,0,OFFSET(Import.PLQ,$A42-1,AB$15-1,1,1)),OFFSET(Import.PLQ,$A42-1,AB$15-1,1,1)),(1-PLE!$AA$28)*OFFSET(Import.PLQ,$A42-1,AB$15-1,1,1))))</f>
        <v>0</v>
      </c>
      <c r="AC42" s="183">
        <f ca="1">IF(AC$13="",0,CHOOSE(Detalhamento.OpçãoServiços,OFFSET(Import.PLQ,$A42-1,AC$15-1,1,1),IF($E42&lt;&gt;1,IF(ISNUMBER(INDEX(Import.PLE,Detalhamento!$E42,Detalhamento!AC$15)),IF(INDEX(Import.PLE,Detalhamento!$E42,Detalhamento!AC$15)&lt;=mediçao,OFFSET(Import.PLQ,$A42-1,AC$15-1,1,1),0),0),PLE!$AA$28*OFFSET(Import.PLQ,$A42-1,AC$15-1,1,1)),IF($E42&lt;&gt;1,IF(ISNUMBER(INDEX(Import.PLE,Detalhamento!$E42,Detalhamento!AC$15)),IF(INDEX(Import.PLE,Detalhamento!$E42,Detalhamento!AC$15)&lt;=mediçao,0,OFFSET(Import.PLQ,$A42-1,AC$15-1,1,1)),OFFSET(Import.PLQ,$A42-1,AC$15-1,1,1)),(1-PLE!$AA$28)*OFFSET(Import.PLQ,$A42-1,AC$15-1,1,1))))</f>
        <v>0</v>
      </c>
      <c r="AD42" s="183">
        <f ca="1">IF(AD$13="",0,CHOOSE(Detalhamento.OpçãoServiços,OFFSET(Import.PLQ,$A42-1,AD$15-1,1,1),IF($E42&lt;&gt;1,IF(ISNUMBER(INDEX(Import.PLE,Detalhamento!$E42,Detalhamento!AD$15)),IF(INDEX(Import.PLE,Detalhamento!$E42,Detalhamento!AD$15)&lt;=mediçao,OFFSET(Import.PLQ,$A42-1,AD$15-1,1,1),0),0),PLE!$AA$28*OFFSET(Import.PLQ,$A42-1,AD$15-1,1,1)),IF($E42&lt;&gt;1,IF(ISNUMBER(INDEX(Import.PLE,Detalhamento!$E42,Detalhamento!AD$15)),IF(INDEX(Import.PLE,Detalhamento!$E42,Detalhamento!AD$15)&lt;=mediçao,0,OFFSET(Import.PLQ,$A42-1,AD$15-1,1,1)),OFFSET(Import.PLQ,$A42-1,AD$15-1,1,1)),(1-PLE!$AA$28)*OFFSET(Import.PLQ,$A42-1,AD$15-1,1,1))))</f>
        <v>0</v>
      </c>
      <c r="AE42" s="183">
        <f ca="1">IF(AE$13="",0,CHOOSE(Detalhamento.OpçãoServiços,OFFSET(Import.PLQ,$A42-1,AE$15-1,1,1),IF($E42&lt;&gt;1,IF(ISNUMBER(INDEX(Import.PLE,Detalhamento!$E42,Detalhamento!AE$15)),IF(INDEX(Import.PLE,Detalhamento!$E42,Detalhamento!AE$15)&lt;=mediçao,OFFSET(Import.PLQ,$A42-1,AE$15-1,1,1),0),0),PLE!$AA$28*OFFSET(Import.PLQ,$A42-1,AE$15-1,1,1)),IF($E42&lt;&gt;1,IF(ISNUMBER(INDEX(Import.PLE,Detalhamento!$E42,Detalhamento!AE$15)),IF(INDEX(Import.PLE,Detalhamento!$E42,Detalhamento!AE$15)&lt;=mediçao,0,OFFSET(Import.PLQ,$A42-1,AE$15-1,1,1)),OFFSET(Import.PLQ,$A42-1,AE$15-1,1,1)),(1-PLE!$AA$28)*OFFSET(Import.PLQ,$A42-1,AE$15-1,1,1))))</f>
        <v>0</v>
      </c>
      <c r="AF42" s="183">
        <f ca="1">IF(AF$13="",0,CHOOSE(Detalhamento.OpçãoServiços,OFFSET(Import.PLQ,$A42-1,AF$15-1,1,1),IF($E42&lt;&gt;1,IF(ISNUMBER(INDEX(Import.PLE,Detalhamento!$E42,Detalhamento!AF$15)),IF(INDEX(Import.PLE,Detalhamento!$E42,Detalhamento!AF$15)&lt;=mediçao,OFFSET(Import.PLQ,$A42-1,AF$15-1,1,1),0),0),PLE!$AA$28*OFFSET(Import.PLQ,$A42-1,AF$15-1,1,1)),IF($E42&lt;&gt;1,IF(ISNUMBER(INDEX(Import.PLE,Detalhamento!$E42,Detalhamento!AF$15)),IF(INDEX(Import.PLE,Detalhamento!$E42,Detalhamento!AF$15)&lt;=mediçao,0,OFFSET(Import.PLQ,$A42-1,AF$15-1,1,1)),OFFSET(Import.PLQ,$A42-1,AF$15-1,1,1)),(1-PLE!$AA$28)*OFFSET(Import.PLQ,$A42-1,AF$15-1,1,1))))</f>
        <v>0</v>
      </c>
      <c r="AG42" s="183">
        <f ca="1">IF(AG$13="",0,CHOOSE(Detalhamento.OpçãoServiços,OFFSET(Import.PLQ,$A42-1,AG$15-1,1,1),IF($E42&lt;&gt;1,IF(ISNUMBER(INDEX(Import.PLE,Detalhamento!$E42,Detalhamento!AG$15)),IF(INDEX(Import.PLE,Detalhamento!$E42,Detalhamento!AG$15)&lt;=mediçao,OFFSET(Import.PLQ,$A42-1,AG$15-1,1,1),0),0),PLE!$AA$28*OFFSET(Import.PLQ,$A42-1,AG$15-1,1,1)),IF($E42&lt;&gt;1,IF(ISNUMBER(INDEX(Import.PLE,Detalhamento!$E42,Detalhamento!AG$15)),IF(INDEX(Import.PLE,Detalhamento!$E42,Detalhamento!AG$15)&lt;=mediçao,0,OFFSET(Import.PLQ,$A42-1,AG$15-1,1,1)),OFFSET(Import.PLQ,$A42-1,AG$15-1,1,1)),(1-PLE!$AA$28)*OFFSET(Import.PLQ,$A42-1,AG$15-1,1,1))))</f>
        <v>0</v>
      </c>
      <c r="AH42" s="183">
        <f ca="1">IF(AH$13="",0,CHOOSE(Detalhamento.OpçãoServiços,OFFSET(Import.PLQ,$A42-1,AH$15-1,1,1),IF($E42&lt;&gt;1,IF(ISNUMBER(INDEX(Import.PLE,Detalhamento!$E42,Detalhamento!AH$15)),IF(INDEX(Import.PLE,Detalhamento!$E42,Detalhamento!AH$15)&lt;=mediçao,OFFSET(Import.PLQ,$A42-1,AH$15-1,1,1),0),0),PLE!$AA$28*OFFSET(Import.PLQ,$A42-1,AH$15-1,1,1)),IF($E42&lt;&gt;1,IF(ISNUMBER(INDEX(Import.PLE,Detalhamento!$E42,Detalhamento!AH$15)),IF(INDEX(Import.PLE,Detalhamento!$E42,Detalhamento!AH$15)&lt;=mediçao,0,OFFSET(Import.PLQ,$A42-1,AH$15-1,1,1)),OFFSET(Import.PLQ,$A42-1,AH$15-1,1,1)),(1-PLE!$AA$28)*OFFSET(Import.PLQ,$A42-1,AH$15-1,1,1))))</f>
        <v>0</v>
      </c>
      <c r="AI42" s="183">
        <f ca="1">IF(AI$13="",0,CHOOSE(Detalhamento.OpçãoServiços,OFFSET(Import.PLQ,$A42-1,AI$15-1,1,1),IF($E42&lt;&gt;1,IF(ISNUMBER(INDEX(Import.PLE,Detalhamento!$E42,Detalhamento!AI$15)),IF(INDEX(Import.PLE,Detalhamento!$E42,Detalhamento!AI$15)&lt;=mediçao,OFFSET(Import.PLQ,$A42-1,AI$15-1,1,1),0),0),PLE!$AA$28*OFFSET(Import.PLQ,$A42-1,AI$15-1,1,1)),IF($E42&lt;&gt;1,IF(ISNUMBER(INDEX(Import.PLE,Detalhamento!$E42,Detalhamento!AI$15)),IF(INDEX(Import.PLE,Detalhamento!$E42,Detalhamento!AI$15)&lt;=mediçao,0,OFFSET(Import.PLQ,$A42-1,AI$15-1,1,1)),OFFSET(Import.PLQ,$A42-1,AI$15-1,1,1)),(1-PLE!$AA$28)*OFFSET(Import.PLQ,$A42-1,AI$15-1,1,1))))</f>
        <v>0</v>
      </c>
      <c r="AJ42" s="183">
        <f ca="1">IF(AJ$13="",0,CHOOSE(Detalhamento.OpçãoServiços,OFFSET(Import.PLQ,$A42-1,AJ$15-1,1,1),IF($E42&lt;&gt;1,IF(ISNUMBER(INDEX(Import.PLE,Detalhamento!$E42,Detalhamento!AJ$15)),IF(INDEX(Import.PLE,Detalhamento!$E42,Detalhamento!AJ$15)&lt;=mediçao,OFFSET(Import.PLQ,$A42-1,AJ$15-1,1,1),0),0),PLE!$AA$28*OFFSET(Import.PLQ,$A42-1,AJ$15-1,1,1)),IF($E42&lt;&gt;1,IF(ISNUMBER(INDEX(Import.PLE,Detalhamento!$E42,Detalhamento!AJ$15)),IF(INDEX(Import.PLE,Detalhamento!$E42,Detalhamento!AJ$15)&lt;=mediçao,0,OFFSET(Import.PLQ,$A42-1,AJ$15-1,1,1)),OFFSET(Import.PLQ,$A42-1,AJ$15-1,1,1)),(1-PLE!$AA$28)*OFFSET(Import.PLQ,$A42-1,AJ$15-1,1,1))))</f>
        <v>0</v>
      </c>
      <c r="AK42" s="183">
        <f ca="1">IF(AK$13="",0,CHOOSE(Detalhamento.OpçãoServiços,OFFSET(Import.PLQ,$A42-1,AK$15-1,1,1),IF($E42&lt;&gt;1,IF(ISNUMBER(INDEX(Import.PLE,Detalhamento!$E42,Detalhamento!AK$15)),IF(INDEX(Import.PLE,Detalhamento!$E42,Detalhamento!AK$15)&lt;=mediçao,OFFSET(Import.PLQ,$A42-1,AK$15-1,1,1),0),0),PLE!$AA$28*OFFSET(Import.PLQ,$A42-1,AK$15-1,1,1)),IF($E42&lt;&gt;1,IF(ISNUMBER(INDEX(Import.PLE,Detalhamento!$E42,Detalhamento!AK$15)),IF(INDEX(Import.PLE,Detalhamento!$E42,Detalhamento!AK$15)&lt;=mediçao,0,OFFSET(Import.PLQ,$A42-1,AK$15-1,1,1)),OFFSET(Import.PLQ,$A42-1,AK$15-1,1,1)),(1-PLE!$AA$28)*OFFSET(Import.PLQ,$A42-1,AK$15-1,1,1))))</f>
        <v>0</v>
      </c>
      <c r="AL42" s="183">
        <f ca="1">IF(AL$13="",0,CHOOSE(Detalhamento.OpçãoServiços,OFFSET(Import.PLQ,$A42-1,AL$15-1,1,1),IF($E42&lt;&gt;1,IF(ISNUMBER(INDEX(Import.PLE,Detalhamento!$E42,Detalhamento!AL$15)),IF(INDEX(Import.PLE,Detalhamento!$E42,Detalhamento!AL$15)&lt;=mediçao,OFFSET(Import.PLQ,$A42-1,AL$15-1,1,1),0),0),PLE!$AA$28*OFFSET(Import.PLQ,$A42-1,AL$15-1,1,1)),IF($E42&lt;&gt;1,IF(ISNUMBER(INDEX(Import.PLE,Detalhamento!$E42,Detalhamento!AL$15)),IF(INDEX(Import.PLE,Detalhamento!$E42,Detalhamento!AL$15)&lt;=mediçao,0,OFFSET(Import.PLQ,$A42-1,AL$15-1,1,1)),OFFSET(Import.PLQ,$A42-1,AL$15-1,1,1)),(1-PLE!$AA$28)*OFFSET(Import.PLQ,$A42-1,AL$15-1,1,1))))</f>
        <v>0</v>
      </c>
      <c r="AM42" s="183">
        <f ca="1">IF(AM$13="",0,CHOOSE(Detalhamento.OpçãoServiços,OFFSET(Import.PLQ,$A42-1,AM$15-1,1,1),IF($E42&lt;&gt;1,IF(ISNUMBER(INDEX(Import.PLE,Detalhamento!$E42,Detalhamento!AM$15)),IF(INDEX(Import.PLE,Detalhamento!$E42,Detalhamento!AM$15)&lt;=mediçao,OFFSET(Import.PLQ,$A42-1,AM$15-1,1,1),0),0),PLE!$AA$28*OFFSET(Import.PLQ,$A42-1,AM$15-1,1,1)),IF($E42&lt;&gt;1,IF(ISNUMBER(INDEX(Import.PLE,Detalhamento!$E42,Detalhamento!AM$15)),IF(INDEX(Import.PLE,Detalhamento!$E42,Detalhamento!AM$15)&lt;=mediçao,0,OFFSET(Import.PLQ,$A42-1,AM$15-1,1,1)),OFFSET(Import.PLQ,$A42-1,AM$15-1,1,1)),(1-PLE!$AA$28)*OFFSET(Import.PLQ,$A42-1,AM$15-1,1,1))))</f>
        <v>0</v>
      </c>
      <c r="AN42" s="183">
        <f ca="1">IF(AN$13="",0,CHOOSE(Detalhamento.OpçãoServiços,OFFSET(Import.PLQ,$A42-1,AN$15-1,1,1),IF($E42&lt;&gt;1,IF(ISNUMBER(INDEX(Import.PLE,Detalhamento!$E42,Detalhamento!AN$15)),IF(INDEX(Import.PLE,Detalhamento!$E42,Detalhamento!AN$15)&lt;=mediçao,OFFSET(Import.PLQ,$A42-1,AN$15-1,1,1),0),0),PLE!$AA$28*OFFSET(Import.PLQ,$A42-1,AN$15-1,1,1)),IF($E42&lt;&gt;1,IF(ISNUMBER(INDEX(Import.PLE,Detalhamento!$E42,Detalhamento!AN$15)),IF(INDEX(Import.PLE,Detalhamento!$E42,Detalhamento!AN$15)&lt;=mediçao,0,OFFSET(Import.PLQ,$A42-1,AN$15-1,1,1)),OFFSET(Import.PLQ,$A42-1,AN$15-1,1,1)),(1-PLE!$AA$28)*OFFSET(Import.PLQ,$A42-1,AN$15-1,1,1))))</f>
        <v>0</v>
      </c>
      <c r="AO42" s="183">
        <f ca="1">IF(AO$13="",0,CHOOSE(Detalhamento.OpçãoServiços,OFFSET(Import.PLQ,$A42-1,AO$15-1,1,1),IF($E42&lt;&gt;1,IF(ISNUMBER(INDEX(Import.PLE,Detalhamento!$E42,Detalhamento!AO$15)),IF(INDEX(Import.PLE,Detalhamento!$E42,Detalhamento!AO$15)&lt;=mediçao,OFFSET(Import.PLQ,$A42-1,AO$15-1,1,1),0),0),PLE!$AA$28*OFFSET(Import.PLQ,$A42-1,AO$15-1,1,1)),IF($E42&lt;&gt;1,IF(ISNUMBER(INDEX(Import.PLE,Detalhamento!$E42,Detalhamento!AO$15)),IF(INDEX(Import.PLE,Detalhamento!$E42,Detalhamento!AO$15)&lt;=mediçao,0,OFFSET(Import.PLQ,$A42-1,AO$15-1,1,1)),OFFSET(Import.PLQ,$A42-1,AO$15-1,1,1)),(1-PLE!$AA$28)*OFFSET(Import.PLQ,$A42-1,AO$15-1,1,1))))</f>
        <v>0</v>
      </c>
      <c r="AP42" s="183">
        <f ca="1">IF(AP$13="",0,CHOOSE(Detalhamento.OpçãoServiços,OFFSET(Import.PLQ,$A42-1,AP$15-1,1,1),IF($E42&lt;&gt;1,IF(ISNUMBER(INDEX(Import.PLE,Detalhamento!$E42,Detalhamento!AP$15)),IF(INDEX(Import.PLE,Detalhamento!$E42,Detalhamento!AP$15)&lt;=mediçao,OFFSET(Import.PLQ,$A42-1,AP$15-1,1,1),0),0),PLE!$AA$28*OFFSET(Import.PLQ,$A42-1,AP$15-1,1,1)),IF($E42&lt;&gt;1,IF(ISNUMBER(INDEX(Import.PLE,Detalhamento!$E42,Detalhamento!AP$15)),IF(INDEX(Import.PLE,Detalhamento!$E42,Detalhamento!AP$15)&lt;=mediçao,0,OFFSET(Import.PLQ,$A42-1,AP$15-1,1,1)),OFFSET(Import.PLQ,$A42-1,AP$15-1,1,1)),(1-PLE!$AA$28)*OFFSET(Import.PLQ,$A42-1,AP$15-1,1,1))))</f>
        <v>0</v>
      </c>
      <c r="AQ42" s="183">
        <f ca="1">IF(AQ$13="",0,CHOOSE(Detalhamento.OpçãoServiços,OFFSET(Import.PLQ,$A42-1,AQ$15-1,1,1),IF($E42&lt;&gt;1,IF(ISNUMBER(INDEX(Import.PLE,Detalhamento!$E42,Detalhamento!AQ$15)),IF(INDEX(Import.PLE,Detalhamento!$E42,Detalhamento!AQ$15)&lt;=mediçao,OFFSET(Import.PLQ,$A42-1,AQ$15-1,1,1),0),0),PLE!$AA$28*OFFSET(Import.PLQ,$A42-1,AQ$15-1,1,1)),IF($E42&lt;&gt;1,IF(ISNUMBER(INDEX(Import.PLE,Detalhamento!$E42,Detalhamento!AQ$15)),IF(INDEX(Import.PLE,Detalhamento!$E42,Detalhamento!AQ$15)&lt;=mediçao,0,OFFSET(Import.PLQ,$A42-1,AQ$15-1,1,1)),OFFSET(Import.PLQ,$A42-1,AQ$15-1,1,1)),(1-PLE!$AA$28)*OFFSET(Import.PLQ,$A42-1,AQ$15-1,1,1))))</f>
        <v>0</v>
      </c>
      <c r="AR42" s="183">
        <f ca="1">IF(AR$13="",0,CHOOSE(Detalhamento.OpçãoServiços,OFFSET(Import.PLQ,$A42-1,AR$15-1,1,1),IF($E42&lt;&gt;1,IF(ISNUMBER(INDEX(Import.PLE,Detalhamento!$E42,Detalhamento!AR$15)),IF(INDEX(Import.PLE,Detalhamento!$E42,Detalhamento!AR$15)&lt;=mediçao,OFFSET(Import.PLQ,$A42-1,AR$15-1,1,1),0),0),PLE!$AA$28*OFFSET(Import.PLQ,$A42-1,AR$15-1,1,1)),IF($E42&lt;&gt;1,IF(ISNUMBER(INDEX(Import.PLE,Detalhamento!$E42,Detalhamento!AR$15)),IF(INDEX(Import.PLE,Detalhamento!$E42,Detalhamento!AR$15)&lt;=mediçao,0,OFFSET(Import.PLQ,$A42-1,AR$15-1,1,1)),OFFSET(Import.PLQ,$A42-1,AR$15-1,1,1)),(1-PLE!$AA$28)*OFFSET(Import.PLQ,$A42-1,AR$15-1,1,1))))</f>
        <v>0</v>
      </c>
      <c r="AS42" s="183">
        <f ca="1">IF(AS$13="",0,CHOOSE(Detalhamento.OpçãoServiços,OFFSET(Import.PLQ,$A42-1,AS$15-1,1,1),IF($E42&lt;&gt;1,IF(ISNUMBER(INDEX(Import.PLE,Detalhamento!$E42,Detalhamento!AS$15)),IF(INDEX(Import.PLE,Detalhamento!$E42,Detalhamento!AS$15)&lt;=mediçao,OFFSET(Import.PLQ,$A42-1,AS$15-1,1,1),0),0),PLE!$AA$28*OFFSET(Import.PLQ,$A42-1,AS$15-1,1,1)),IF($E42&lt;&gt;1,IF(ISNUMBER(INDEX(Import.PLE,Detalhamento!$E42,Detalhamento!AS$15)),IF(INDEX(Import.PLE,Detalhamento!$E42,Detalhamento!AS$15)&lt;=mediçao,0,OFFSET(Import.PLQ,$A42-1,AS$15-1,1,1)),OFFSET(Import.PLQ,$A42-1,AS$15-1,1,1)),(1-PLE!$AA$28)*OFFSET(Import.PLQ,$A42-1,AS$15-1,1,1))))</f>
        <v>0</v>
      </c>
      <c r="AT42" s="183">
        <f ca="1">IF(AT$13="",0,CHOOSE(Detalhamento.OpçãoServiços,OFFSET(Import.PLQ,$A42-1,AT$15-1,1,1),IF($E42&lt;&gt;1,IF(ISNUMBER(INDEX(Import.PLE,Detalhamento!$E42,Detalhamento!AT$15)),IF(INDEX(Import.PLE,Detalhamento!$E42,Detalhamento!AT$15)&lt;=mediçao,OFFSET(Import.PLQ,$A42-1,AT$15-1,1,1),0),0),PLE!$AA$28*OFFSET(Import.PLQ,$A42-1,AT$15-1,1,1)),IF($E42&lt;&gt;1,IF(ISNUMBER(INDEX(Import.PLE,Detalhamento!$E42,Detalhamento!AT$15)),IF(INDEX(Import.PLE,Detalhamento!$E42,Detalhamento!AT$15)&lt;=mediçao,0,OFFSET(Import.PLQ,$A42-1,AT$15-1,1,1)),OFFSET(Import.PLQ,$A42-1,AT$15-1,1,1)),(1-PLE!$AA$28)*OFFSET(Import.PLQ,$A42-1,AT$15-1,1,1))))</f>
        <v>0</v>
      </c>
      <c r="AU42" s="183">
        <f ca="1">IF(AU$13="",0,CHOOSE(Detalhamento.OpçãoServiços,OFFSET(Import.PLQ,$A42-1,AU$15-1,1,1),IF($E42&lt;&gt;1,IF(ISNUMBER(INDEX(Import.PLE,Detalhamento!$E42,Detalhamento!AU$15)),IF(INDEX(Import.PLE,Detalhamento!$E42,Detalhamento!AU$15)&lt;=mediçao,OFFSET(Import.PLQ,$A42-1,AU$15-1,1,1),0),0),PLE!$AA$28*OFFSET(Import.PLQ,$A42-1,AU$15-1,1,1)),IF($E42&lt;&gt;1,IF(ISNUMBER(INDEX(Import.PLE,Detalhamento!$E42,Detalhamento!AU$15)),IF(INDEX(Import.PLE,Detalhamento!$E42,Detalhamento!AU$15)&lt;=mediçao,0,OFFSET(Import.PLQ,$A42-1,AU$15-1,1,1)),OFFSET(Import.PLQ,$A42-1,AU$15-1,1,1)),(1-PLE!$AA$28)*OFFSET(Import.PLQ,$A42-1,AU$15-1,1,1))))</f>
        <v>0</v>
      </c>
      <c r="AV42" s="183">
        <f ca="1">IF(AV$13="",0,CHOOSE(Detalhamento.OpçãoServiços,OFFSET(Import.PLQ,$A42-1,AV$15-1,1,1),IF($E42&lt;&gt;1,IF(ISNUMBER(INDEX(Import.PLE,Detalhamento!$E42,Detalhamento!AV$15)),IF(INDEX(Import.PLE,Detalhamento!$E42,Detalhamento!AV$15)&lt;=mediçao,OFFSET(Import.PLQ,$A42-1,AV$15-1,1,1),0),0),PLE!$AA$28*OFFSET(Import.PLQ,$A42-1,AV$15-1,1,1)),IF($E42&lt;&gt;1,IF(ISNUMBER(INDEX(Import.PLE,Detalhamento!$E42,Detalhamento!AV$15)),IF(INDEX(Import.PLE,Detalhamento!$E42,Detalhamento!AV$15)&lt;=mediçao,0,OFFSET(Import.PLQ,$A42-1,AV$15-1,1,1)),OFFSET(Import.PLQ,$A42-1,AV$15-1,1,1)),(1-PLE!$AA$28)*OFFSET(Import.PLQ,$A42-1,AV$15-1,1,1))))</f>
        <v>0</v>
      </c>
      <c r="AW42" s="183">
        <f ca="1">IF(AW$13="",0,CHOOSE(Detalhamento.OpçãoServiços,OFFSET(Import.PLQ,$A42-1,AW$15-1,1,1),IF($E42&lt;&gt;1,IF(ISNUMBER(INDEX(Import.PLE,Detalhamento!$E42,Detalhamento!AW$15)),IF(INDEX(Import.PLE,Detalhamento!$E42,Detalhamento!AW$15)&lt;=mediçao,OFFSET(Import.PLQ,$A42-1,AW$15-1,1,1),0),0),PLE!$AA$28*OFFSET(Import.PLQ,$A42-1,AW$15-1,1,1)),IF($E42&lt;&gt;1,IF(ISNUMBER(INDEX(Import.PLE,Detalhamento!$E42,Detalhamento!AW$15)),IF(INDEX(Import.PLE,Detalhamento!$E42,Detalhamento!AW$15)&lt;=mediçao,0,OFFSET(Import.PLQ,$A42-1,AW$15-1,1,1)),OFFSET(Import.PLQ,$A42-1,AW$15-1,1,1)),(1-PLE!$AA$28)*OFFSET(Import.PLQ,$A42-1,AW$15-1,1,1))))</f>
        <v>0</v>
      </c>
      <c r="AX42" s="183">
        <f ca="1">IF(AX$13="",0,CHOOSE(Detalhamento.OpçãoServiços,OFFSET(Import.PLQ,$A42-1,AX$15-1,1,1),IF($E42&lt;&gt;1,IF(ISNUMBER(INDEX(Import.PLE,Detalhamento!$E42,Detalhamento!AX$15)),IF(INDEX(Import.PLE,Detalhamento!$E42,Detalhamento!AX$15)&lt;=mediçao,OFFSET(Import.PLQ,$A42-1,AX$15-1,1,1),0),0),PLE!$AA$28*OFFSET(Import.PLQ,$A42-1,AX$15-1,1,1)),IF($E42&lt;&gt;1,IF(ISNUMBER(INDEX(Import.PLE,Detalhamento!$E42,Detalhamento!AX$15)),IF(INDEX(Import.PLE,Detalhamento!$E42,Detalhamento!AX$15)&lt;=mediçao,0,OFFSET(Import.PLQ,$A42-1,AX$15-1,1,1)),OFFSET(Import.PLQ,$A42-1,AX$15-1,1,1)),(1-PLE!$AA$28)*OFFSET(Import.PLQ,$A42-1,AX$15-1,1,1))))</f>
        <v>0</v>
      </c>
      <c r="AY42" s="183">
        <f ca="1">IF(AY$13="",0,CHOOSE(Detalhamento.OpçãoServiços,OFFSET(Import.PLQ,$A42-1,AY$15-1,1,1),IF($E42&lt;&gt;1,IF(ISNUMBER(INDEX(Import.PLE,Detalhamento!$E42,Detalhamento!AY$15)),IF(INDEX(Import.PLE,Detalhamento!$E42,Detalhamento!AY$15)&lt;=mediçao,OFFSET(Import.PLQ,$A42-1,AY$15-1,1,1),0),0),PLE!$AA$28*OFFSET(Import.PLQ,$A42-1,AY$15-1,1,1)),IF($E42&lt;&gt;1,IF(ISNUMBER(INDEX(Import.PLE,Detalhamento!$E42,Detalhamento!AY$15)),IF(INDEX(Import.PLE,Detalhamento!$E42,Detalhamento!AY$15)&lt;=mediçao,0,OFFSET(Import.PLQ,$A42-1,AY$15-1,1,1)),OFFSET(Import.PLQ,$A42-1,AY$15-1,1,1)),(1-PLE!$AA$28)*OFFSET(Import.PLQ,$A42-1,AY$15-1,1,1))))</f>
        <v>0</v>
      </c>
      <c r="AZ42" s="183">
        <f ca="1">IF(AZ$13="",0,CHOOSE(Detalhamento.OpçãoServiços,OFFSET(Import.PLQ,$A42-1,AZ$15-1,1,1),IF($E42&lt;&gt;1,IF(ISNUMBER(INDEX(Import.PLE,Detalhamento!$E42,Detalhamento!AZ$15)),IF(INDEX(Import.PLE,Detalhamento!$E42,Detalhamento!AZ$15)&lt;=mediçao,OFFSET(Import.PLQ,$A42-1,AZ$15-1,1,1),0),0),PLE!$AA$28*OFFSET(Import.PLQ,$A42-1,AZ$15-1,1,1)),IF($E42&lt;&gt;1,IF(ISNUMBER(INDEX(Import.PLE,Detalhamento!$E42,Detalhamento!AZ$15)),IF(INDEX(Import.PLE,Detalhamento!$E42,Detalhamento!AZ$15)&lt;=mediçao,0,OFFSET(Import.PLQ,$A42-1,AZ$15-1,1,1)),OFFSET(Import.PLQ,$A42-1,AZ$15-1,1,1)),(1-PLE!$AA$28)*OFFSET(Import.PLQ,$A42-1,AZ$15-1,1,1))))</f>
        <v>0</v>
      </c>
      <c r="BA42" s="183">
        <f ca="1">IF(BA$13="",0,CHOOSE(Detalhamento.OpçãoServiços,OFFSET(Import.PLQ,$A42-1,BA$15-1,1,1),IF($E42&lt;&gt;1,IF(ISNUMBER(INDEX(Import.PLE,Detalhamento!$E42,Detalhamento!BA$15)),IF(INDEX(Import.PLE,Detalhamento!$E42,Detalhamento!BA$15)&lt;=mediçao,OFFSET(Import.PLQ,$A42-1,BA$15-1,1,1),0),0),PLE!$AA$28*OFFSET(Import.PLQ,$A42-1,BA$15-1,1,1)),IF($E42&lt;&gt;1,IF(ISNUMBER(INDEX(Import.PLE,Detalhamento!$E42,Detalhamento!BA$15)),IF(INDEX(Import.PLE,Detalhamento!$E42,Detalhamento!BA$15)&lt;=mediçao,0,OFFSET(Import.PLQ,$A42-1,BA$15-1,1,1)),OFFSET(Import.PLQ,$A42-1,BA$15-1,1,1)),(1-PLE!$AA$28)*OFFSET(Import.PLQ,$A42-1,BA$15-1,1,1))))</f>
        <v>0</v>
      </c>
      <c r="BB42" s="183">
        <f ca="1">IF(BB$13="",0,CHOOSE(Detalhamento.OpçãoServiços,OFFSET(Import.PLQ,$A42-1,BB$15-1,1,1),IF($E42&lt;&gt;1,IF(ISNUMBER(INDEX(Import.PLE,Detalhamento!$E42,Detalhamento!BB$15)),IF(INDEX(Import.PLE,Detalhamento!$E42,Detalhamento!BB$15)&lt;=mediçao,OFFSET(Import.PLQ,$A42-1,BB$15-1,1,1),0),0),PLE!$AA$28*OFFSET(Import.PLQ,$A42-1,BB$15-1,1,1)),IF($E42&lt;&gt;1,IF(ISNUMBER(INDEX(Import.PLE,Detalhamento!$E42,Detalhamento!BB$15)),IF(INDEX(Import.PLE,Detalhamento!$E42,Detalhamento!BB$15)&lt;=mediçao,0,OFFSET(Import.PLQ,$A42-1,BB$15-1,1,1)),OFFSET(Import.PLQ,$A42-1,BB$15-1,1,1)),(1-PLE!$AA$28)*OFFSET(Import.PLQ,$A42-1,BB$15-1,1,1))))</f>
        <v>0</v>
      </c>
      <c r="BC42" s="183">
        <f ca="1">IF(BC$13="",0,CHOOSE(Detalhamento.OpçãoServiços,OFFSET(Import.PLQ,$A42-1,BC$15-1,1,1),IF($E42&lt;&gt;1,IF(ISNUMBER(INDEX(Import.PLE,Detalhamento!$E42,Detalhamento!BC$15)),IF(INDEX(Import.PLE,Detalhamento!$E42,Detalhamento!BC$15)&lt;=mediçao,OFFSET(Import.PLQ,$A42-1,BC$15-1,1,1),0),0),PLE!$AA$28*OFFSET(Import.PLQ,$A42-1,BC$15-1,1,1)),IF($E42&lt;&gt;1,IF(ISNUMBER(INDEX(Import.PLE,Detalhamento!$E42,Detalhamento!BC$15)),IF(INDEX(Import.PLE,Detalhamento!$E42,Detalhamento!BC$15)&lt;=mediçao,0,OFFSET(Import.PLQ,$A42-1,BC$15-1,1,1)),OFFSET(Import.PLQ,$A42-1,BC$15-1,1,1)),(1-PLE!$AA$28)*OFFSET(Import.PLQ,$A42-1,BC$15-1,1,1))))</f>
        <v>0</v>
      </c>
      <c r="BD42" s="183">
        <f ca="1">IF(BD$13="",0,CHOOSE(Detalhamento.OpçãoServiços,OFFSET(Import.PLQ,$A42-1,BD$15-1,1,1),IF($E42&lt;&gt;1,IF(ISNUMBER(INDEX(Import.PLE,Detalhamento!$E42,Detalhamento!BD$15)),IF(INDEX(Import.PLE,Detalhamento!$E42,Detalhamento!BD$15)&lt;=mediçao,OFFSET(Import.PLQ,$A42-1,BD$15-1,1,1),0),0),PLE!$AA$28*OFFSET(Import.PLQ,$A42-1,BD$15-1,1,1)),IF($E42&lt;&gt;1,IF(ISNUMBER(INDEX(Import.PLE,Detalhamento!$E42,Detalhamento!BD$15)),IF(INDEX(Import.PLE,Detalhamento!$E42,Detalhamento!BD$15)&lt;=mediçao,0,OFFSET(Import.PLQ,$A42-1,BD$15-1,1,1)),OFFSET(Import.PLQ,$A42-1,BD$15-1,1,1)),(1-PLE!$AA$28)*OFFSET(Import.PLQ,$A42-1,BD$15-1,1,1))))</f>
        <v>0</v>
      </c>
      <c r="BE42" s="183">
        <f ca="1">IF(BE$13="",0,CHOOSE(Detalhamento.OpçãoServiços,OFFSET(Import.PLQ,$A42-1,BE$15-1,1,1),IF($E42&lt;&gt;1,IF(ISNUMBER(INDEX(Import.PLE,Detalhamento!$E42,Detalhamento!BE$15)),IF(INDEX(Import.PLE,Detalhamento!$E42,Detalhamento!BE$15)&lt;=mediçao,OFFSET(Import.PLQ,$A42-1,BE$15-1,1,1),0),0),PLE!$AA$28*OFFSET(Import.PLQ,$A42-1,BE$15-1,1,1)),IF($E42&lt;&gt;1,IF(ISNUMBER(INDEX(Import.PLE,Detalhamento!$E42,Detalhamento!BE$15)),IF(INDEX(Import.PLE,Detalhamento!$E42,Detalhamento!BE$15)&lt;=mediçao,0,OFFSET(Import.PLQ,$A42-1,BE$15-1,1,1)),OFFSET(Import.PLQ,$A42-1,BE$15-1,1,1)),(1-PLE!$AA$28)*OFFSET(Import.PLQ,$A42-1,BE$15-1,1,1))))</f>
        <v>0</v>
      </c>
      <c r="BF42" s="183">
        <f ca="1">IF(BF$13="",0,CHOOSE(Detalhamento.OpçãoServiços,OFFSET(Import.PLQ,$A42-1,BF$15-1,1,1),IF($E42&lt;&gt;1,IF(ISNUMBER(INDEX(Import.PLE,Detalhamento!$E42,Detalhamento!BF$15)),IF(INDEX(Import.PLE,Detalhamento!$E42,Detalhamento!BF$15)&lt;=mediçao,OFFSET(Import.PLQ,$A42-1,BF$15-1,1,1),0),0),PLE!$AA$28*OFFSET(Import.PLQ,$A42-1,BF$15-1,1,1)),IF($E42&lt;&gt;1,IF(ISNUMBER(INDEX(Import.PLE,Detalhamento!$E42,Detalhamento!BF$15)),IF(INDEX(Import.PLE,Detalhamento!$E42,Detalhamento!BF$15)&lt;=mediçao,0,OFFSET(Import.PLQ,$A42-1,BF$15-1,1,1)),OFFSET(Import.PLQ,$A42-1,BF$15-1,1,1)),(1-PLE!$AA$28)*OFFSET(Import.PLQ,$A42-1,BF$15-1,1,1))))</f>
        <v>0</v>
      </c>
      <c r="BG42" s="183">
        <f ca="1">IF(BG$13="",0,CHOOSE(Detalhamento.OpçãoServiços,OFFSET(Import.PLQ,$A42-1,BG$15-1,1,1),IF($E42&lt;&gt;1,IF(ISNUMBER(INDEX(Import.PLE,Detalhamento!$E42,Detalhamento!BG$15)),IF(INDEX(Import.PLE,Detalhamento!$E42,Detalhamento!BG$15)&lt;=mediçao,OFFSET(Import.PLQ,$A42-1,BG$15-1,1,1),0),0),PLE!$AA$28*OFFSET(Import.PLQ,$A42-1,BG$15-1,1,1)),IF($E42&lt;&gt;1,IF(ISNUMBER(INDEX(Import.PLE,Detalhamento!$E42,Detalhamento!BG$15)),IF(INDEX(Import.PLE,Detalhamento!$E42,Detalhamento!BG$15)&lt;=mediçao,0,OFFSET(Import.PLQ,$A42-1,BG$15-1,1,1)),OFFSET(Import.PLQ,$A42-1,BG$15-1,1,1)),(1-PLE!$AA$28)*OFFSET(Import.PLQ,$A42-1,BG$15-1,1,1))))</f>
        <v>0</v>
      </c>
      <c r="BH42" s="183">
        <f ca="1">IF(BH$13="",0,CHOOSE(Detalhamento.OpçãoServiços,OFFSET(Import.PLQ,$A42-1,BH$15-1,1,1),IF($E42&lt;&gt;1,IF(ISNUMBER(INDEX(Import.PLE,Detalhamento!$E42,Detalhamento!BH$15)),IF(INDEX(Import.PLE,Detalhamento!$E42,Detalhamento!BH$15)&lt;=mediçao,OFFSET(Import.PLQ,$A42-1,BH$15-1,1,1),0),0),PLE!$AA$28*OFFSET(Import.PLQ,$A42-1,BH$15-1,1,1)),IF($E42&lt;&gt;1,IF(ISNUMBER(INDEX(Import.PLE,Detalhamento!$E42,Detalhamento!BH$15)),IF(INDEX(Import.PLE,Detalhamento!$E42,Detalhamento!BH$15)&lt;=mediçao,0,OFFSET(Import.PLQ,$A42-1,BH$15-1,1,1)),OFFSET(Import.PLQ,$A42-1,BH$15-1,1,1)),(1-PLE!$AA$28)*OFFSET(Import.PLQ,$A42-1,BH$15-1,1,1))))</f>
        <v>0</v>
      </c>
      <c r="BI42" s="183">
        <f ca="1">IF(BI$13="",0,CHOOSE(Detalhamento.OpçãoServiços,OFFSET(Import.PLQ,$A42-1,BI$15-1,1,1),IF($E42&lt;&gt;1,IF(ISNUMBER(INDEX(Import.PLE,Detalhamento!$E42,Detalhamento!BI$15)),IF(INDEX(Import.PLE,Detalhamento!$E42,Detalhamento!BI$15)&lt;=mediçao,OFFSET(Import.PLQ,$A42-1,BI$15-1,1,1),0),0),PLE!$AA$28*OFFSET(Import.PLQ,$A42-1,BI$15-1,1,1)),IF($E42&lt;&gt;1,IF(ISNUMBER(INDEX(Import.PLE,Detalhamento!$E42,Detalhamento!BI$15)),IF(INDEX(Import.PLE,Detalhamento!$E42,Detalhamento!BI$15)&lt;=mediçao,0,OFFSET(Import.PLQ,$A42-1,BI$15-1,1,1)),OFFSET(Import.PLQ,$A42-1,BI$15-1,1,1)),(1-PLE!$AA$28)*OFFSET(Import.PLQ,$A42-1,BI$15-1,1,1))))</f>
        <v>0</v>
      </c>
    </row>
    <row r="43" spans="1:61" ht="33.75" x14ac:dyDescent="0.2">
      <c r="A43" s="196">
        <v>19</v>
      </c>
      <c r="B43" s="28" t="str">
        <f t="shared" ca="1" si="8"/>
        <v>Serviço</v>
      </c>
      <c r="E43" s="193">
        <f t="shared" ca="1" si="9"/>
        <v>6</v>
      </c>
      <c r="F43" s="194">
        <f t="shared" ca="1" si="10"/>
        <v>60019</v>
      </c>
      <c r="G43" s="194" t="str">
        <f t="shared" ca="1" si="14"/>
        <v>6.7</v>
      </c>
      <c r="H43" s="222" t="str">
        <f t="shared" ca="1" si="14"/>
        <v>CONSTRUÇÃO DE PAVIMENTO COM TRATAMENTO SUPERFICIAL DUPLO, COM EMULSÃO ASFÁLTICA RR-2C, COM BANHO DILUÍDO. AF_01/2018</v>
      </c>
      <c r="I43" s="48" t="str">
        <f t="shared" ca="1" si="12"/>
        <v>M2</v>
      </c>
      <c r="J43" s="183">
        <f t="shared" ca="1" si="13"/>
        <v>7029.3599999999988</v>
      </c>
      <c r="K43" s="83"/>
      <c r="L43" s="183">
        <f ca="1">IF(L$13="",0,CHOOSE(Detalhamento.OpçãoServiços,OFFSET(Import.PLQ,$A43-1,L$15-1,1,1),IF($E43&lt;&gt;1,IF(ISNUMBER(INDEX(Import.PLE,Detalhamento!$E43,Detalhamento!L$15)),IF(INDEX(Import.PLE,Detalhamento!$E43,Detalhamento!L$15)&lt;=mediçao,OFFSET(Import.PLQ,$A43-1,L$15-1,1,1),0),0),PLE!$AA$28*OFFSET(Import.PLQ,$A43-1,L$15-1,1,1)),IF($E43&lt;&gt;1,IF(ISNUMBER(INDEX(Import.PLE,Detalhamento!$E43,Detalhamento!L$15)),IF(INDEX(Import.PLE,Detalhamento!$E43,Detalhamento!L$15)&lt;=mediçao,0,OFFSET(Import.PLQ,$A43-1,L$15-1,1,1)),OFFSET(Import.PLQ,$A43-1,L$15-1,1,1)),(1-PLE!$AA$28)*OFFSET(Import.PLQ,$A43-1,L$15-1,1,1))))</f>
        <v>0</v>
      </c>
      <c r="M43" s="183">
        <f ca="1">IF(M$13="",0,CHOOSE(Detalhamento.OpçãoServiços,OFFSET(Import.PLQ,$A43-1,M$15-1,1,1),IF($E43&lt;&gt;1,IF(ISNUMBER(INDEX(Import.PLE,Detalhamento!$E43,Detalhamento!M$15)),IF(INDEX(Import.PLE,Detalhamento!$E43,Detalhamento!M$15)&lt;=mediçao,OFFSET(Import.PLQ,$A43-1,M$15-1,1,1),0),0),PLE!$AA$28*OFFSET(Import.PLQ,$A43-1,M$15-1,1,1)),IF($E43&lt;&gt;1,IF(ISNUMBER(INDEX(Import.PLE,Detalhamento!$E43,Detalhamento!M$15)),IF(INDEX(Import.PLE,Detalhamento!$E43,Detalhamento!M$15)&lt;=mediçao,0,OFFSET(Import.PLQ,$A43-1,M$15-1,1,1)),OFFSET(Import.PLQ,$A43-1,M$15-1,1,1)),(1-PLE!$AA$28)*OFFSET(Import.PLQ,$A43-1,M$15-1,1,1))))</f>
        <v>7029.3599999999988</v>
      </c>
      <c r="N43" s="183">
        <f ca="1">IF(N$13="",0,CHOOSE(Detalhamento.OpçãoServiços,OFFSET(Import.PLQ,$A43-1,N$15-1,1,1),IF($E43&lt;&gt;1,IF(ISNUMBER(INDEX(Import.PLE,Detalhamento!$E43,Detalhamento!N$15)),IF(INDEX(Import.PLE,Detalhamento!$E43,Detalhamento!N$15)&lt;=mediçao,OFFSET(Import.PLQ,$A43-1,N$15-1,1,1),0),0),PLE!$AA$28*OFFSET(Import.PLQ,$A43-1,N$15-1,1,1)),IF($E43&lt;&gt;1,IF(ISNUMBER(INDEX(Import.PLE,Detalhamento!$E43,Detalhamento!N$15)),IF(INDEX(Import.PLE,Detalhamento!$E43,Detalhamento!N$15)&lt;=mediçao,0,OFFSET(Import.PLQ,$A43-1,N$15-1,1,1)),OFFSET(Import.PLQ,$A43-1,N$15-1,1,1)),(1-PLE!$AA$28)*OFFSET(Import.PLQ,$A43-1,N$15-1,1,1))))</f>
        <v>0</v>
      </c>
      <c r="O43" s="183">
        <f ca="1">IF(O$13="",0,CHOOSE(Detalhamento.OpçãoServiços,OFFSET(Import.PLQ,$A43-1,O$15-1,1,1),IF($E43&lt;&gt;1,IF(ISNUMBER(INDEX(Import.PLE,Detalhamento!$E43,Detalhamento!O$15)),IF(INDEX(Import.PLE,Detalhamento!$E43,Detalhamento!O$15)&lt;=mediçao,OFFSET(Import.PLQ,$A43-1,O$15-1,1,1),0),0),PLE!$AA$28*OFFSET(Import.PLQ,$A43-1,O$15-1,1,1)),IF($E43&lt;&gt;1,IF(ISNUMBER(INDEX(Import.PLE,Detalhamento!$E43,Detalhamento!O$15)),IF(INDEX(Import.PLE,Detalhamento!$E43,Detalhamento!O$15)&lt;=mediçao,0,OFFSET(Import.PLQ,$A43-1,O$15-1,1,1)),OFFSET(Import.PLQ,$A43-1,O$15-1,1,1)),(1-PLE!$AA$28)*OFFSET(Import.PLQ,$A43-1,O$15-1,1,1))))</f>
        <v>0</v>
      </c>
      <c r="P43" s="183">
        <f ca="1">IF(P$13="",0,CHOOSE(Detalhamento.OpçãoServiços,OFFSET(Import.PLQ,$A43-1,P$15-1,1,1),IF($E43&lt;&gt;1,IF(ISNUMBER(INDEX(Import.PLE,Detalhamento!$E43,Detalhamento!P$15)),IF(INDEX(Import.PLE,Detalhamento!$E43,Detalhamento!P$15)&lt;=mediçao,OFFSET(Import.PLQ,$A43-1,P$15-1,1,1),0),0),PLE!$AA$28*OFFSET(Import.PLQ,$A43-1,P$15-1,1,1)),IF($E43&lt;&gt;1,IF(ISNUMBER(INDEX(Import.PLE,Detalhamento!$E43,Detalhamento!P$15)),IF(INDEX(Import.PLE,Detalhamento!$E43,Detalhamento!P$15)&lt;=mediçao,0,OFFSET(Import.PLQ,$A43-1,P$15-1,1,1)),OFFSET(Import.PLQ,$A43-1,P$15-1,1,1)),(1-PLE!$AA$28)*OFFSET(Import.PLQ,$A43-1,P$15-1,1,1))))</f>
        <v>0</v>
      </c>
      <c r="Q43" s="183">
        <f ca="1">IF(Q$13="",0,CHOOSE(Detalhamento.OpçãoServiços,OFFSET(Import.PLQ,$A43-1,Q$15-1,1,1),IF($E43&lt;&gt;1,IF(ISNUMBER(INDEX(Import.PLE,Detalhamento!$E43,Detalhamento!Q$15)),IF(INDEX(Import.PLE,Detalhamento!$E43,Detalhamento!Q$15)&lt;=mediçao,OFFSET(Import.PLQ,$A43-1,Q$15-1,1,1),0),0),PLE!$AA$28*OFFSET(Import.PLQ,$A43-1,Q$15-1,1,1)),IF($E43&lt;&gt;1,IF(ISNUMBER(INDEX(Import.PLE,Detalhamento!$E43,Detalhamento!Q$15)),IF(INDEX(Import.PLE,Detalhamento!$E43,Detalhamento!Q$15)&lt;=mediçao,0,OFFSET(Import.PLQ,$A43-1,Q$15-1,1,1)),OFFSET(Import.PLQ,$A43-1,Q$15-1,1,1)),(1-PLE!$AA$28)*OFFSET(Import.PLQ,$A43-1,Q$15-1,1,1))))</f>
        <v>0</v>
      </c>
      <c r="R43" s="183">
        <f ca="1">IF(R$13="",0,CHOOSE(Detalhamento.OpçãoServiços,OFFSET(Import.PLQ,$A43-1,R$15-1,1,1),IF($E43&lt;&gt;1,IF(ISNUMBER(INDEX(Import.PLE,Detalhamento!$E43,Detalhamento!R$15)),IF(INDEX(Import.PLE,Detalhamento!$E43,Detalhamento!R$15)&lt;=mediçao,OFFSET(Import.PLQ,$A43-1,R$15-1,1,1),0),0),PLE!$AA$28*OFFSET(Import.PLQ,$A43-1,R$15-1,1,1)),IF($E43&lt;&gt;1,IF(ISNUMBER(INDEX(Import.PLE,Detalhamento!$E43,Detalhamento!R$15)),IF(INDEX(Import.PLE,Detalhamento!$E43,Detalhamento!R$15)&lt;=mediçao,0,OFFSET(Import.PLQ,$A43-1,R$15-1,1,1)),OFFSET(Import.PLQ,$A43-1,R$15-1,1,1)),(1-PLE!$AA$28)*OFFSET(Import.PLQ,$A43-1,R$15-1,1,1))))</f>
        <v>0</v>
      </c>
      <c r="S43" s="183">
        <f ca="1">IF(S$13="",0,CHOOSE(Detalhamento.OpçãoServiços,OFFSET(Import.PLQ,$A43-1,S$15-1,1,1),IF($E43&lt;&gt;1,IF(ISNUMBER(INDEX(Import.PLE,Detalhamento!$E43,Detalhamento!S$15)),IF(INDEX(Import.PLE,Detalhamento!$E43,Detalhamento!S$15)&lt;=mediçao,OFFSET(Import.PLQ,$A43-1,S$15-1,1,1),0),0),PLE!$AA$28*OFFSET(Import.PLQ,$A43-1,S$15-1,1,1)),IF($E43&lt;&gt;1,IF(ISNUMBER(INDEX(Import.PLE,Detalhamento!$E43,Detalhamento!S$15)),IF(INDEX(Import.PLE,Detalhamento!$E43,Detalhamento!S$15)&lt;=mediçao,0,OFFSET(Import.PLQ,$A43-1,S$15-1,1,1)),OFFSET(Import.PLQ,$A43-1,S$15-1,1,1)),(1-PLE!$AA$28)*OFFSET(Import.PLQ,$A43-1,S$15-1,1,1))))</f>
        <v>0</v>
      </c>
      <c r="T43" s="183">
        <f ca="1">IF(T$13="",0,CHOOSE(Detalhamento.OpçãoServiços,OFFSET(Import.PLQ,$A43-1,T$15-1,1,1),IF($E43&lt;&gt;1,IF(ISNUMBER(INDEX(Import.PLE,Detalhamento!$E43,Detalhamento!T$15)),IF(INDEX(Import.PLE,Detalhamento!$E43,Detalhamento!T$15)&lt;=mediçao,OFFSET(Import.PLQ,$A43-1,T$15-1,1,1),0),0),PLE!$AA$28*OFFSET(Import.PLQ,$A43-1,T$15-1,1,1)),IF($E43&lt;&gt;1,IF(ISNUMBER(INDEX(Import.PLE,Detalhamento!$E43,Detalhamento!T$15)),IF(INDEX(Import.PLE,Detalhamento!$E43,Detalhamento!T$15)&lt;=mediçao,0,OFFSET(Import.PLQ,$A43-1,T$15-1,1,1)),OFFSET(Import.PLQ,$A43-1,T$15-1,1,1)),(1-PLE!$AA$28)*OFFSET(Import.PLQ,$A43-1,T$15-1,1,1))))</f>
        <v>0</v>
      </c>
      <c r="U43" s="183">
        <f ca="1">IF(U$13="",0,CHOOSE(Detalhamento.OpçãoServiços,OFFSET(Import.PLQ,$A43-1,U$15-1,1,1),IF($E43&lt;&gt;1,IF(ISNUMBER(INDEX(Import.PLE,Detalhamento!$E43,Detalhamento!U$15)),IF(INDEX(Import.PLE,Detalhamento!$E43,Detalhamento!U$15)&lt;=mediçao,OFFSET(Import.PLQ,$A43-1,U$15-1,1,1),0),0),PLE!$AA$28*OFFSET(Import.PLQ,$A43-1,U$15-1,1,1)),IF($E43&lt;&gt;1,IF(ISNUMBER(INDEX(Import.PLE,Detalhamento!$E43,Detalhamento!U$15)),IF(INDEX(Import.PLE,Detalhamento!$E43,Detalhamento!U$15)&lt;=mediçao,0,OFFSET(Import.PLQ,$A43-1,U$15-1,1,1)),OFFSET(Import.PLQ,$A43-1,U$15-1,1,1)),(1-PLE!$AA$28)*OFFSET(Import.PLQ,$A43-1,U$15-1,1,1))))</f>
        <v>0</v>
      </c>
      <c r="V43" s="183">
        <f ca="1">IF(V$13="",0,CHOOSE(Detalhamento.OpçãoServiços,OFFSET(Import.PLQ,$A43-1,V$15-1,1,1),IF($E43&lt;&gt;1,IF(ISNUMBER(INDEX(Import.PLE,Detalhamento!$E43,Detalhamento!V$15)),IF(INDEX(Import.PLE,Detalhamento!$E43,Detalhamento!V$15)&lt;=mediçao,OFFSET(Import.PLQ,$A43-1,V$15-1,1,1),0),0),PLE!$AA$28*OFFSET(Import.PLQ,$A43-1,V$15-1,1,1)),IF($E43&lt;&gt;1,IF(ISNUMBER(INDEX(Import.PLE,Detalhamento!$E43,Detalhamento!V$15)),IF(INDEX(Import.PLE,Detalhamento!$E43,Detalhamento!V$15)&lt;=mediçao,0,OFFSET(Import.PLQ,$A43-1,V$15-1,1,1)),OFFSET(Import.PLQ,$A43-1,V$15-1,1,1)),(1-PLE!$AA$28)*OFFSET(Import.PLQ,$A43-1,V$15-1,1,1))))</f>
        <v>0</v>
      </c>
      <c r="W43" s="183">
        <f ca="1">IF(W$13="",0,CHOOSE(Detalhamento.OpçãoServiços,OFFSET(Import.PLQ,$A43-1,W$15-1,1,1),IF($E43&lt;&gt;1,IF(ISNUMBER(INDEX(Import.PLE,Detalhamento!$E43,Detalhamento!W$15)),IF(INDEX(Import.PLE,Detalhamento!$E43,Detalhamento!W$15)&lt;=mediçao,OFFSET(Import.PLQ,$A43-1,W$15-1,1,1),0),0),PLE!$AA$28*OFFSET(Import.PLQ,$A43-1,W$15-1,1,1)),IF($E43&lt;&gt;1,IF(ISNUMBER(INDEX(Import.PLE,Detalhamento!$E43,Detalhamento!W$15)),IF(INDEX(Import.PLE,Detalhamento!$E43,Detalhamento!W$15)&lt;=mediçao,0,OFFSET(Import.PLQ,$A43-1,W$15-1,1,1)),OFFSET(Import.PLQ,$A43-1,W$15-1,1,1)),(1-PLE!$AA$28)*OFFSET(Import.PLQ,$A43-1,W$15-1,1,1))))</f>
        <v>0</v>
      </c>
      <c r="X43" s="183">
        <f ca="1">IF(X$13="",0,CHOOSE(Detalhamento.OpçãoServiços,OFFSET(Import.PLQ,$A43-1,X$15-1,1,1),IF($E43&lt;&gt;1,IF(ISNUMBER(INDEX(Import.PLE,Detalhamento!$E43,Detalhamento!X$15)),IF(INDEX(Import.PLE,Detalhamento!$E43,Detalhamento!X$15)&lt;=mediçao,OFFSET(Import.PLQ,$A43-1,X$15-1,1,1),0),0),PLE!$AA$28*OFFSET(Import.PLQ,$A43-1,X$15-1,1,1)),IF($E43&lt;&gt;1,IF(ISNUMBER(INDEX(Import.PLE,Detalhamento!$E43,Detalhamento!X$15)),IF(INDEX(Import.PLE,Detalhamento!$E43,Detalhamento!X$15)&lt;=mediçao,0,OFFSET(Import.PLQ,$A43-1,X$15-1,1,1)),OFFSET(Import.PLQ,$A43-1,X$15-1,1,1)),(1-PLE!$AA$28)*OFFSET(Import.PLQ,$A43-1,X$15-1,1,1))))</f>
        <v>0</v>
      </c>
      <c r="Y43" s="183">
        <f ca="1">IF(Y$13="",0,CHOOSE(Detalhamento.OpçãoServiços,OFFSET(Import.PLQ,$A43-1,Y$15-1,1,1),IF($E43&lt;&gt;1,IF(ISNUMBER(INDEX(Import.PLE,Detalhamento!$E43,Detalhamento!Y$15)),IF(INDEX(Import.PLE,Detalhamento!$E43,Detalhamento!Y$15)&lt;=mediçao,OFFSET(Import.PLQ,$A43-1,Y$15-1,1,1),0),0),PLE!$AA$28*OFFSET(Import.PLQ,$A43-1,Y$15-1,1,1)),IF($E43&lt;&gt;1,IF(ISNUMBER(INDEX(Import.PLE,Detalhamento!$E43,Detalhamento!Y$15)),IF(INDEX(Import.PLE,Detalhamento!$E43,Detalhamento!Y$15)&lt;=mediçao,0,OFFSET(Import.PLQ,$A43-1,Y$15-1,1,1)),OFFSET(Import.PLQ,$A43-1,Y$15-1,1,1)),(1-PLE!$AA$28)*OFFSET(Import.PLQ,$A43-1,Y$15-1,1,1))))</f>
        <v>0</v>
      </c>
      <c r="Z43" s="183">
        <f ca="1">IF(Z$13="",0,CHOOSE(Detalhamento.OpçãoServiços,OFFSET(Import.PLQ,$A43-1,Z$15-1,1,1),IF($E43&lt;&gt;1,IF(ISNUMBER(INDEX(Import.PLE,Detalhamento!$E43,Detalhamento!Z$15)),IF(INDEX(Import.PLE,Detalhamento!$E43,Detalhamento!Z$15)&lt;=mediçao,OFFSET(Import.PLQ,$A43-1,Z$15-1,1,1),0),0),PLE!$AA$28*OFFSET(Import.PLQ,$A43-1,Z$15-1,1,1)),IF($E43&lt;&gt;1,IF(ISNUMBER(INDEX(Import.PLE,Detalhamento!$E43,Detalhamento!Z$15)),IF(INDEX(Import.PLE,Detalhamento!$E43,Detalhamento!Z$15)&lt;=mediçao,0,OFFSET(Import.PLQ,$A43-1,Z$15-1,1,1)),OFFSET(Import.PLQ,$A43-1,Z$15-1,1,1)),(1-PLE!$AA$28)*OFFSET(Import.PLQ,$A43-1,Z$15-1,1,1))))</f>
        <v>0</v>
      </c>
      <c r="AA43" s="183">
        <f ca="1">IF(AA$13="",0,CHOOSE(Detalhamento.OpçãoServiços,OFFSET(Import.PLQ,$A43-1,AA$15-1,1,1),IF($E43&lt;&gt;1,IF(ISNUMBER(INDEX(Import.PLE,Detalhamento!$E43,Detalhamento!AA$15)),IF(INDEX(Import.PLE,Detalhamento!$E43,Detalhamento!AA$15)&lt;=mediçao,OFFSET(Import.PLQ,$A43-1,AA$15-1,1,1),0),0),PLE!$AA$28*OFFSET(Import.PLQ,$A43-1,AA$15-1,1,1)),IF($E43&lt;&gt;1,IF(ISNUMBER(INDEX(Import.PLE,Detalhamento!$E43,Detalhamento!AA$15)),IF(INDEX(Import.PLE,Detalhamento!$E43,Detalhamento!AA$15)&lt;=mediçao,0,OFFSET(Import.PLQ,$A43-1,AA$15-1,1,1)),OFFSET(Import.PLQ,$A43-1,AA$15-1,1,1)),(1-PLE!$AA$28)*OFFSET(Import.PLQ,$A43-1,AA$15-1,1,1))))</f>
        <v>0</v>
      </c>
      <c r="AB43" s="183">
        <f ca="1">IF(AB$13="",0,CHOOSE(Detalhamento.OpçãoServiços,OFFSET(Import.PLQ,$A43-1,AB$15-1,1,1),IF($E43&lt;&gt;1,IF(ISNUMBER(INDEX(Import.PLE,Detalhamento!$E43,Detalhamento!AB$15)),IF(INDEX(Import.PLE,Detalhamento!$E43,Detalhamento!AB$15)&lt;=mediçao,OFFSET(Import.PLQ,$A43-1,AB$15-1,1,1),0),0),PLE!$AA$28*OFFSET(Import.PLQ,$A43-1,AB$15-1,1,1)),IF($E43&lt;&gt;1,IF(ISNUMBER(INDEX(Import.PLE,Detalhamento!$E43,Detalhamento!AB$15)),IF(INDEX(Import.PLE,Detalhamento!$E43,Detalhamento!AB$15)&lt;=mediçao,0,OFFSET(Import.PLQ,$A43-1,AB$15-1,1,1)),OFFSET(Import.PLQ,$A43-1,AB$15-1,1,1)),(1-PLE!$AA$28)*OFFSET(Import.PLQ,$A43-1,AB$15-1,1,1))))</f>
        <v>0</v>
      </c>
      <c r="AC43" s="183">
        <f ca="1">IF(AC$13="",0,CHOOSE(Detalhamento.OpçãoServiços,OFFSET(Import.PLQ,$A43-1,AC$15-1,1,1),IF($E43&lt;&gt;1,IF(ISNUMBER(INDEX(Import.PLE,Detalhamento!$E43,Detalhamento!AC$15)),IF(INDEX(Import.PLE,Detalhamento!$E43,Detalhamento!AC$15)&lt;=mediçao,OFFSET(Import.PLQ,$A43-1,AC$15-1,1,1),0),0),PLE!$AA$28*OFFSET(Import.PLQ,$A43-1,AC$15-1,1,1)),IF($E43&lt;&gt;1,IF(ISNUMBER(INDEX(Import.PLE,Detalhamento!$E43,Detalhamento!AC$15)),IF(INDEX(Import.PLE,Detalhamento!$E43,Detalhamento!AC$15)&lt;=mediçao,0,OFFSET(Import.PLQ,$A43-1,AC$15-1,1,1)),OFFSET(Import.PLQ,$A43-1,AC$15-1,1,1)),(1-PLE!$AA$28)*OFFSET(Import.PLQ,$A43-1,AC$15-1,1,1))))</f>
        <v>0</v>
      </c>
      <c r="AD43" s="183">
        <f ca="1">IF(AD$13="",0,CHOOSE(Detalhamento.OpçãoServiços,OFFSET(Import.PLQ,$A43-1,AD$15-1,1,1),IF($E43&lt;&gt;1,IF(ISNUMBER(INDEX(Import.PLE,Detalhamento!$E43,Detalhamento!AD$15)),IF(INDEX(Import.PLE,Detalhamento!$E43,Detalhamento!AD$15)&lt;=mediçao,OFFSET(Import.PLQ,$A43-1,AD$15-1,1,1),0),0),PLE!$AA$28*OFFSET(Import.PLQ,$A43-1,AD$15-1,1,1)),IF($E43&lt;&gt;1,IF(ISNUMBER(INDEX(Import.PLE,Detalhamento!$E43,Detalhamento!AD$15)),IF(INDEX(Import.PLE,Detalhamento!$E43,Detalhamento!AD$15)&lt;=mediçao,0,OFFSET(Import.PLQ,$A43-1,AD$15-1,1,1)),OFFSET(Import.PLQ,$A43-1,AD$15-1,1,1)),(1-PLE!$AA$28)*OFFSET(Import.PLQ,$A43-1,AD$15-1,1,1))))</f>
        <v>0</v>
      </c>
      <c r="AE43" s="183">
        <f ca="1">IF(AE$13="",0,CHOOSE(Detalhamento.OpçãoServiços,OFFSET(Import.PLQ,$A43-1,AE$15-1,1,1),IF($E43&lt;&gt;1,IF(ISNUMBER(INDEX(Import.PLE,Detalhamento!$E43,Detalhamento!AE$15)),IF(INDEX(Import.PLE,Detalhamento!$E43,Detalhamento!AE$15)&lt;=mediçao,OFFSET(Import.PLQ,$A43-1,AE$15-1,1,1),0),0),PLE!$AA$28*OFFSET(Import.PLQ,$A43-1,AE$15-1,1,1)),IF($E43&lt;&gt;1,IF(ISNUMBER(INDEX(Import.PLE,Detalhamento!$E43,Detalhamento!AE$15)),IF(INDEX(Import.PLE,Detalhamento!$E43,Detalhamento!AE$15)&lt;=mediçao,0,OFFSET(Import.PLQ,$A43-1,AE$15-1,1,1)),OFFSET(Import.PLQ,$A43-1,AE$15-1,1,1)),(1-PLE!$AA$28)*OFFSET(Import.PLQ,$A43-1,AE$15-1,1,1))))</f>
        <v>0</v>
      </c>
      <c r="AF43" s="183">
        <f ca="1">IF(AF$13="",0,CHOOSE(Detalhamento.OpçãoServiços,OFFSET(Import.PLQ,$A43-1,AF$15-1,1,1),IF($E43&lt;&gt;1,IF(ISNUMBER(INDEX(Import.PLE,Detalhamento!$E43,Detalhamento!AF$15)),IF(INDEX(Import.PLE,Detalhamento!$E43,Detalhamento!AF$15)&lt;=mediçao,OFFSET(Import.PLQ,$A43-1,AF$15-1,1,1),0),0),PLE!$AA$28*OFFSET(Import.PLQ,$A43-1,AF$15-1,1,1)),IF($E43&lt;&gt;1,IF(ISNUMBER(INDEX(Import.PLE,Detalhamento!$E43,Detalhamento!AF$15)),IF(INDEX(Import.PLE,Detalhamento!$E43,Detalhamento!AF$15)&lt;=mediçao,0,OFFSET(Import.PLQ,$A43-1,AF$15-1,1,1)),OFFSET(Import.PLQ,$A43-1,AF$15-1,1,1)),(1-PLE!$AA$28)*OFFSET(Import.PLQ,$A43-1,AF$15-1,1,1))))</f>
        <v>0</v>
      </c>
      <c r="AG43" s="183">
        <f ca="1">IF(AG$13="",0,CHOOSE(Detalhamento.OpçãoServiços,OFFSET(Import.PLQ,$A43-1,AG$15-1,1,1),IF($E43&lt;&gt;1,IF(ISNUMBER(INDEX(Import.PLE,Detalhamento!$E43,Detalhamento!AG$15)),IF(INDEX(Import.PLE,Detalhamento!$E43,Detalhamento!AG$15)&lt;=mediçao,OFFSET(Import.PLQ,$A43-1,AG$15-1,1,1),0),0),PLE!$AA$28*OFFSET(Import.PLQ,$A43-1,AG$15-1,1,1)),IF($E43&lt;&gt;1,IF(ISNUMBER(INDEX(Import.PLE,Detalhamento!$E43,Detalhamento!AG$15)),IF(INDEX(Import.PLE,Detalhamento!$E43,Detalhamento!AG$15)&lt;=mediçao,0,OFFSET(Import.PLQ,$A43-1,AG$15-1,1,1)),OFFSET(Import.PLQ,$A43-1,AG$15-1,1,1)),(1-PLE!$AA$28)*OFFSET(Import.PLQ,$A43-1,AG$15-1,1,1))))</f>
        <v>0</v>
      </c>
      <c r="AH43" s="183">
        <f ca="1">IF(AH$13="",0,CHOOSE(Detalhamento.OpçãoServiços,OFFSET(Import.PLQ,$A43-1,AH$15-1,1,1),IF($E43&lt;&gt;1,IF(ISNUMBER(INDEX(Import.PLE,Detalhamento!$E43,Detalhamento!AH$15)),IF(INDEX(Import.PLE,Detalhamento!$E43,Detalhamento!AH$15)&lt;=mediçao,OFFSET(Import.PLQ,$A43-1,AH$15-1,1,1),0),0),PLE!$AA$28*OFFSET(Import.PLQ,$A43-1,AH$15-1,1,1)),IF($E43&lt;&gt;1,IF(ISNUMBER(INDEX(Import.PLE,Detalhamento!$E43,Detalhamento!AH$15)),IF(INDEX(Import.PLE,Detalhamento!$E43,Detalhamento!AH$15)&lt;=mediçao,0,OFFSET(Import.PLQ,$A43-1,AH$15-1,1,1)),OFFSET(Import.PLQ,$A43-1,AH$15-1,1,1)),(1-PLE!$AA$28)*OFFSET(Import.PLQ,$A43-1,AH$15-1,1,1))))</f>
        <v>0</v>
      </c>
      <c r="AI43" s="183">
        <f ca="1">IF(AI$13="",0,CHOOSE(Detalhamento.OpçãoServiços,OFFSET(Import.PLQ,$A43-1,AI$15-1,1,1),IF($E43&lt;&gt;1,IF(ISNUMBER(INDEX(Import.PLE,Detalhamento!$E43,Detalhamento!AI$15)),IF(INDEX(Import.PLE,Detalhamento!$E43,Detalhamento!AI$15)&lt;=mediçao,OFFSET(Import.PLQ,$A43-1,AI$15-1,1,1),0),0),PLE!$AA$28*OFFSET(Import.PLQ,$A43-1,AI$15-1,1,1)),IF($E43&lt;&gt;1,IF(ISNUMBER(INDEX(Import.PLE,Detalhamento!$E43,Detalhamento!AI$15)),IF(INDEX(Import.PLE,Detalhamento!$E43,Detalhamento!AI$15)&lt;=mediçao,0,OFFSET(Import.PLQ,$A43-1,AI$15-1,1,1)),OFFSET(Import.PLQ,$A43-1,AI$15-1,1,1)),(1-PLE!$AA$28)*OFFSET(Import.PLQ,$A43-1,AI$15-1,1,1))))</f>
        <v>0</v>
      </c>
      <c r="AJ43" s="183">
        <f ca="1">IF(AJ$13="",0,CHOOSE(Detalhamento.OpçãoServiços,OFFSET(Import.PLQ,$A43-1,AJ$15-1,1,1),IF($E43&lt;&gt;1,IF(ISNUMBER(INDEX(Import.PLE,Detalhamento!$E43,Detalhamento!AJ$15)),IF(INDEX(Import.PLE,Detalhamento!$E43,Detalhamento!AJ$15)&lt;=mediçao,OFFSET(Import.PLQ,$A43-1,AJ$15-1,1,1),0),0),PLE!$AA$28*OFFSET(Import.PLQ,$A43-1,AJ$15-1,1,1)),IF($E43&lt;&gt;1,IF(ISNUMBER(INDEX(Import.PLE,Detalhamento!$E43,Detalhamento!AJ$15)),IF(INDEX(Import.PLE,Detalhamento!$E43,Detalhamento!AJ$15)&lt;=mediçao,0,OFFSET(Import.PLQ,$A43-1,AJ$15-1,1,1)),OFFSET(Import.PLQ,$A43-1,AJ$15-1,1,1)),(1-PLE!$AA$28)*OFFSET(Import.PLQ,$A43-1,AJ$15-1,1,1))))</f>
        <v>0</v>
      </c>
      <c r="AK43" s="183">
        <f ca="1">IF(AK$13="",0,CHOOSE(Detalhamento.OpçãoServiços,OFFSET(Import.PLQ,$A43-1,AK$15-1,1,1),IF($E43&lt;&gt;1,IF(ISNUMBER(INDEX(Import.PLE,Detalhamento!$E43,Detalhamento!AK$15)),IF(INDEX(Import.PLE,Detalhamento!$E43,Detalhamento!AK$15)&lt;=mediçao,OFFSET(Import.PLQ,$A43-1,AK$15-1,1,1),0),0),PLE!$AA$28*OFFSET(Import.PLQ,$A43-1,AK$15-1,1,1)),IF($E43&lt;&gt;1,IF(ISNUMBER(INDEX(Import.PLE,Detalhamento!$E43,Detalhamento!AK$15)),IF(INDEX(Import.PLE,Detalhamento!$E43,Detalhamento!AK$15)&lt;=mediçao,0,OFFSET(Import.PLQ,$A43-1,AK$15-1,1,1)),OFFSET(Import.PLQ,$A43-1,AK$15-1,1,1)),(1-PLE!$AA$28)*OFFSET(Import.PLQ,$A43-1,AK$15-1,1,1))))</f>
        <v>0</v>
      </c>
      <c r="AL43" s="183">
        <f ca="1">IF(AL$13="",0,CHOOSE(Detalhamento.OpçãoServiços,OFFSET(Import.PLQ,$A43-1,AL$15-1,1,1),IF($E43&lt;&gt;1,IF(ISNUMBER(INDEX(Import.PLE,Detalhamento!$E43,Detalhamento!AL$15)),IF(INDEX(Import.PLE,Detalhamento!$E43,Detalhamento!AL$15)&lt;=mediçao,OFFSET(Import.PLQ,$A43-1,AL$15-1,1,1),0),0),PLE!$AA$28*OFFSET(Import.PLQ,$A43-1,AL$15-1,1,1)),IF($E43&lt;&gt;1,IF(ISNUMBER(INDEX(Import.PLE,Detalhamento!$E43,Detalhamento!AL$15)),IF(INDEX(Import.PLE,Detalhamento!$E43,Detalhamento!AL$15)&lt;=mediçao,0,OFFSET(Import.PLQ,$A43-1,AL$15-1,1,1)),OFFSET(Import.PLQ,$A43-1,AL$15-1,1,1)),(1-PLE!$AA$28)*OFFSET(Import.PLQ,$A43-1,AL$15-1,1,1))))</f>
        <v>0</v>
      </c>
      <c r="AM43" s="183">
        <f ca="1">IF(AM$13="",0,CHOOSE(Detalhamento.OpçãoServiços,OFFSET(Import.PLQ,$A43-1,AM$15-1,1,1),IF($E43&lt;&gt;1,IF(ISNUMBER(INDEX(Import.PLE,Detalhamento!$E43,Detalhamento!AM$15)),IF(INDEX(Import.PLE,Detalhamento!$E43,Detalhamento!AM$15)&lt;=mediçao,OFFSET(Import.PLQ,$A43-1,AM$15-1,1,1),0),0),PLE!$AA$28*OFFSET(Import.PLQ,$A43-1,AM$15-1,1,1)),IF($E43&lt;&gt;1,IF(ISNUMBER(INDEX(Import.PLE,Detalhamento!$E43,Detalhamento!AM$15)),IF(INDEX(Import.PLE,Detalhamento!$E43,Detalhamento!AM$15)&lt;=mediçao,0,OFFSET(Import.PLQ,$A43-1,AM$15-1,1,1)),OFFSET(Import.PLQ,$A43-1,AM$15-1,1,1)),(1-PLE!$AA$28)*OFFSET(Import.PLQ,$A43-1,AM$15-1,1,1))))</f>
        <v>0</v>
      </c>
      <c r="AN43" s="183">
        <f ca="1">IF(AN$13="",0,CHOOSE(Detalhamento.OpçãoServiços,OFFSET(Import.PLQ,$A43-1,AN$15-1,1,1),IF($E43&lt;&gt;1,IF(ISNUMBER(INDEX(Import.PLE,Detalhamento!$E43,Detalhamento!AN$15)),IF(INDEX(Import.PLE,Detalhamento!$E43,Detalhamento!AN$15)&lt;=mediçao,OFFSET(Import.PLQ,$A43-1,AN$15-1,1,1),0),0),PLE!$AA$28*OFFSET(Import.PLQ,$A43-1,AN$15-1,1,1)),IF($E43&lt;&gt;1,IF(ISNUMBER(INDEX(Import.PLE,Detalhamento!$E43,Detalhamento!AN$15)),IF(INDEX(Import.PLE,Detalhamento!$E43,Detalhamento!AN$15)&lt;=mediçao,0,OFFSET(Import.PLQ,$A43-1,AN$15-1,1,1)),OFFSET(Import.PLQ,$A43-1,AN$15-1,1,1)),(1-PLE!$AA$28)*OFFSET(Import.PLQ,$A43-1,AN$15-1,1,1))))</f>
        <v>0</v>
      </c>
      <c r="AO43" s="183">
        <f ca="1">IF(AO$13="",0,CHOOSE(Detalhamento.OpçãoServiços,OFFSET(Import.PLQ,$A43-1,AO$15-1,1,1),IF($E43&lt;&gt;1,IF(ISNUMBER(INDEX(Import.PLE,Detalhamento!$E43,Detalhamento!AO$15)),IF(INDEX(Import.PLE,Detalhamento!$E43,Detalhamento!AO$15)&lt;=mediçao,OFFSET(Import.PLQ,$A43-1,AO$15-1,1,1),0),0),PLE!$AA$28*OFFSET(Import.PLQ,$A43-1,AO$15-1,1,1)),IF($E43&lt;&gt;1,IF(ISNUMBER(INDEX(Import.PLE,Detalhamento!$E43,Detalhamento!AO$15)),IF(INDEX(Import.PLE,Detalhamento!$E43,Detalhamento!AO$15)&lt;=mediçao,0,OFFSET(Import.PLQ,$A43-1,AO$15-1,1,1)),OFFSET(Import.PLQ,$A43-1,AO$15-1,1,1)),(1-PLE!$AA$28)*OFFSET(Import.PLQ,$A43-1,AO$15-1,1,1))))</f>
        <v>0</v>
      </c>
      <c r="AP43" s="183">
        <f ca="1">IF(AP$13="",0,CHOOSE(Detalhamento.OpçãoServiços,OFFSET(Import.PLQ,$A43-1,AP$15-1,1,1),IF($E43&lt;&gt;1,IF(ISNUMBER(INDEX(Import.PLE,Detalhamento!$E43,Detalhamento!AP$15)),IF(INDEX(Import.PLE,Detalhamento!$E43,Detalhamento!AP$15)&lt;=mediçao,OFFSET(Import.PLQ,$A43-1,AP$15-1,1,1),0),0),PLE!$AA$28*OFFSET(Import.PLQ,$A43-1,AP$15-1,1,1)),IF($E43&lt;&gt;1,IF(ISNUMBER(INDEX(Import.PLE,Detalhamento!$E43,Detalhamento!AP$15)),IF(INDEX(Import.PLE,Detalhamento!$E43,Detalhamento!AP$15)&lt;=mediçao,0,OFFSET(Import.PLQ,$A43-1,AP$15-1,1,1)),OFFSET(Import.PLQ,$A43-1,AP$15-1,1,1)),(1-PLE!$AA$28)*OFFSET(Import.PLQ,$A43-1,AP$15-1,1,1))))</f>
        <v>0</v>
      </c>
      <c r="AQ43" s="183">
        <f ca="1">IF(AQ$13="",0,CHOOSE(Detalhamento.OpçãoServiços,OFFSET(Import.PLQ,$A43-1,AQ$15-1,1,1),IF($E43&lt;&gt;1,IF(ISNUMBER(INDEX(Import.PLE,Detalhamento!$E43,Detalhamento!AQ$15)),IF(INDEX(Import.PLE,Detalhamento!$E43,Detalhamento!AQ$15)&lt;=mediçao,OFFSET(Import.PLQ,$A43-1,AQ$15-1,1,1),0),0),PLE!$AA$28*OFFSET(Import.PLQ,$A43-1,AQ$15-1,1,1)),IF($E43&lt;&gt;1,IF(ISNUMBER(INDEX(Import.PLE,Detalhamento!$E43,Detalhamento!AQ$15)),IF(INDEX(Import.PLE,Detalhamento!$E43,Detalhamento!AQ$15)&lt;=mediçao,0,OFFSET(Import.PLQ,$A43-1,AQ$15-1,1,1)),OFFSET(Import.PLQ,$A43-1,AQ$15-1,1,1)),(1-PLE!$AA$28)*OFFSET(Import.PLQ,$A43-1,AQ$15-1,1,1))))</f>
        <v>0</v>
      </c>
      <c r="AR43" s="183">
        <f ca="1">IF(AR$13="",0,CHOOSE(Detalhamento.OpçãoServiços,OFFSET(Import.PLQ,$A43-1,AR$15-1,1,1),IF($E43&lt;&gt;1,IF(ISNUMBER(INDEX(Import.PLE,Detalhamento!$E43,Detalhamento!AR$15)),IF(INDEX(Import.PLE,Detalhamento!$E43,Detalhamento!AR$15)&lt;=mediçao,OFFSET(Import.PLQ,$A43-1,AR$15-1,1,1),0),0),PLE!$AA$28*OFFSET(Import.PLQ,$A43-1,AR$15-1,1,1)),IF($E43&lt;&gt;1,IF(ISNUMBER(INDEX(Import.PLE,Detalhamento!$E43,Detalhamento!AR$15)),IF(INDEX(Import.PLE,Detalhamento!$E43,Detalhamento!AR$15)&lt;=mediçao,0,OFFSET(Import.PLQ,$A43-1,AR$15-1,1,1)),OFFSET(Import.PLQ,$A43-1,AR$15-1,1,1)),(1-PLE!$AA$28)*OFFSET(Import.PLQ,$A43-1,AR$15-1,1,1))))</f>
        <v>0</v>
      </c>
      <c r="AS43" s="183">
        <f ca="1">IF(AS$13="",0,CHOOSE(Detalhamento.OpçãoServiços,OFFSET(Import.PLQ,$A43-1,AS$15-1,1,1),IF($E43&lt;&gt;1,IF(ISNUMBER(INDEX(Import.PLE,Detalhamento!$E43,Detalhamento!AS$15)),IF(INDEX(Import.PLE,Detalhamento!$E43,Detalhamento!AS$15)&lt;=mediçao,OFFSET(Import.PLQ,$A43-1,AS$15-1,1,1),0),0),PLE!$AA$28*OFFSET(Import.PLQ,$A43-1,AS$15-1,1,1)),IF($E43&lt;&gt;1,IF(ISNUMBER(INDEX(Import.PLE,Detalhamento!$E43,Detalhamento!AS$15)),IF(INDEX(Import.PLE,Detalhamento!$E43,Detalhamento!AS$15)&lt;=mediçao,0,OFFSET(Import.PLQ,$A43-1,AS$15-1,1,1)),OFFSET(Import.PLQ,$A43-1,AS$15-1,1,1)),(1-PLE!$AA$28)*OFFSET(Import.PLQ,$A43-1,AS$15-1,1,1))))</f>
        <v>0</v>
      </c>
      <c r="AT43" s="183">
        <f ca="1">IF(AT$13="",0,CHOOSE(Detalhamento.OpçãoServiços,OFFSET(Import.PLQ,$A43-1,AT$15-1,1,1),IF($E43&lt;&gt;1,IF(ISNUMBER(INDEX(Import.PLE,Detalhamento!$E43,Detalhamento!AT$15)),IF(INDEX(Import.PLE,Detalhamento!$E43,Detalhamento!AT$15)&lt;=mediçao,OFFSET(Import.PLQ,$A43-1,AT$15-1,1,1),0),0),PLE!$AA$28*OFFSET(Import.PLQ,$A43-1,AT$15-1,1,1)),IF($E43&lt;&gt;1,IF(ISNUMBER(INDEX(Import.PLE,Detalhamento!$E43,Detalhamento!AT$15)),IF(INDEX(Import.PLE,Detalhamento!$E43,Detalhamento!AT$15)&lt;=mediçao,0,OFFSET(Import.PLQ,$A43-1,AT$15-1,1,1)),OFFSET(Import.PLQ,$A43-1,AT$15-1,1,1)),(1-PLE!$AA$28)*OFFSET(Import.PLQ,$A43-1,AT$15-1,1,1))))</f>
        <v>0</v>
      </c>
      <c r="AU43" s="183">
        <f ca="1">IF(AU$13="",0,CHOOSE(Detalhamento.OpçãoServiços,OFFSET(Import.PLQ,$A43-1,AU$15-1,1,1),IF($E43&lt;&gt;1,IF(ISNUMBER(INDEX(Import.PLE,Detalhamento!$E43,Detalhamento!AU$15)),IF(INDEX(Import.PLE,Detalhamento!$E43,Detalhamento!AU$15)&lt;=mediçao,OFFSET(Import.PLQ,$A43-1,AU$15-1,1,1),0),0),PLE!$AA$28*OFFSET(Import.PLQ,$A43-1,AU$15-1,1,1)),IF($E43&lt;&gt;1,IF(ISNUMBER(INDEX(Import.PLE,Detalhamento!$E43,Detalhamento!AU$15)),IF(INDEX(Import.PLE,Detalhamento!$E43,Detalhamento!AU$15)&lt;=mediçao,0,OFFSET(Import.PLQ,$A43-1,AU$15-1,1,1)),OFFSET(Import.PLQ,$A43-1,AU$15-1,1,1)),(1-PLE!$AA$28)*OFFSET(Import.PLQ,$A43-1,AU$15-1,1,1))))</f>
        <v>0</v>
      </c>
      <c r="AV43" s="183">
        <f ca="1">IF(AV$13="",0,CHOOSE(Detalhamento.OpçãoServiços,OFFSET(Import.PLQ,$A43-1,AV$15-1,1,1),IF($E43&lt;&gt;1,IF(ISNUMBER(INDEX(Import.PLE,Detalhamento!$E43,Detalhamento!AV$15)),IF(INDEX(Import.PLE,Detalhamento!$E43,Detalhamento!AV$15)&lt;=mediçao,OFFSET(Import.PLQ,$A43-1,AV$15-1,1,1),0),0),PLE!$AA$28*OFFSET(Import.PLQ,$A43-1,AV$15-1,1,1)),IF($E43&lt;&gt;1,IF(ISNUMBER(INDEX(Import.PLE,Detalhamento!$E43,Detalhamento!AV$15)),IF(INDEX(Import.PLE,Detalhamento!$E43,Detalhamento!AV$15)&lt;=mediçao,0,OFFSET(Import.PLQ,$A43-1,AV$15-1,1,1)),OFFSET(Import.PLQ,$A43-1,AV$15-1,1,1)),(1-PLE!$AA$28)*OFFSET(Import.PLQ,$A43-1,AV$15-1,1,1))))</f>
        <v>0</v>
      </c>
      <c r="AW43" s="183">
        <f ca="1">IF(AW$13="",0,CHOOSE(Detalhamento.OpçãoServiços,OFFSET(Import.PLQ,$A43-1,AW$15-1,1,1),IF($E43&lt;&gt;1,IF(ISNUMBER(INDEX(Import.PLE,Detalhamento!$E43,Detalhamento!AW$15)),IF(INDEX(Import.PLE,Detalhamento!$E43,Detalhamento!AW$15)&lt;=mediçao,OFFSET(Import.PLQ,$A43-1,AW$15-1,1,1),0),0),PLE!$AA$28*OFFSET(Import.PLQ,$A43-1,AW$15-1,1,1)),IF($E43&lt;&gt;1,IF(ISNUMBER(INDEX(Import.PLE,Detalhamento!$E43,Detalhamento!AW$15)),IF(INDEX(Import.PLE,Detalhamento!$E43,Detalhamento!AW$15)&lt;=mediçao,0,OFFSET(Import.PLQ,$A43-1,AW$15-1,1,1)),OFFSET(Import.PLQ,$A43-1,AW$15-1,1,1)),(1-PLE!$AA$28)*OFFSET(Import.PLQ,$A43-1,AW$15-1,1,1))))</f>
        <v>0</v>
      </c>
      <c r="AX43" s="183">
        <f ca="1">IF(AX$13="",0,CHOOSE(Detalhamento.OpçãoServiços,OFFSET(Import.PLQ,$A43-1,AX$15-1,1,1),IF($E43&lt;&gt;1,IF(ISNUMBER(INDEX(Import.PLE,Detalhamento!$E43,Detalhamento!AX$15)),IF(INDEX(Import.PLE,Detalhamento!$E43,Detalhamento!AX$15)&lt;=mediçao,OFFSET(Import.PLQ,$A43-1,AX$15-1,1,1),0),0),PLE!$AA$28*OFFSET(Import.PLQ,$A43-1,AX$15-1,1,1)),IF($E43&lt;&gt;1,IF(ISNUMBER(INDEX(Import.PLE,Detalhamento!$E43,Detalhamento!AX$15)),IF(INDEX(Import.PLE,Detalhamento!$E43,Detalhamento!AX$15)&lt;=mediçao,0,OFFSET(Import.PLQ,$A43-1,AX$15-1,1,1)),OFFSET(Import.PLQ,$A43-1,AX$15-1,1,1)),(1-PLE!$AA$28)*OFFSET(Import.PLQ,$A43-1,AX$15-1,1,1))))</f>
        <v>0</v>
      </c>
      <c r="AY43" s="183">
        <f ca="1">IF(AY$13="",0,CHOOSE(Detalhamento.OpçãoServiços,OFFSET(Import.PLQ,$A43-1,AY$15-1,1,1),IF($E43&lt;&gt;1,IF(ISNUMBER(INDEX(Import.PLE,Detalhamento!$E43,Detalhamento!AY$15)),IF(INDEX(Import.PLE,Detalhamento!$E43,Detalhamento!AY$15)&lt;=mediçao,OFFSET(Import.PLQ,$A43-1,AY$15-1,1,1),0),0),PLE!$AA$28*OFFSET(Import.PLQ,$A43-1,AY$15-1,1,1)),IF($E43&lt;&gt;1,IF(ISNUMBER(INDEX(Import.PLE,Detalhamento!$E43,Detalhamento!AY$15)),IF(INDEX(Import.PLE,Detalhamento!$E43,Detalhamento!AY$15)&lt;=mediçao,0,OFFSET(Import.PLQ,$A43-1,AY$15-1,1,1)),OFFSET(Import.PLQ,$A43-1,AY$15-1,1,1)),(1-PLE!$AA$28)*OFFSET(Import.PLQ,$A43-1,AY$15-1,1,1))))</f>
        <v>0</v>
      </c>
      <c r="AZ43" s="183">
        <f ca="1">IF(AZ$13="",0,CHOOSE(Detalhamento.OpçãoServiços,OFFSET(Import.PLQ,$A43-1,AZ$15-1,1,1),IF($E43&lt;&gt;1,IF(ISNUMBER(INDEX(Import.PLE,Detalhamento!$E43,Detalhamento!AZ$15)),IF(INDEX(Import.PLE,Detalhamento!$E43,Detalhamento!AZ$15)&lt;=mediçao,OFFSET(Import.PLQ,$A43-1,AZ$15-1,1,1),0),0),PLE!$AA$28*OFFSET(Import.PLQ,$A43-1,AZ$15-1,1,1)),IF($E43&lt;&gt;1,IF(ISNUMBER(INDEX(Import.PLE,Detalhamento!$E43,Detalhamento!AZ$15)),IF(INDEX(Import.PLE,Detalhamento!$E43,Detalhamento!AZ$15)&lt;=mediçao,0,OFFSET(Import.PLQ,$A43-1,AZ$15-1,1,1)),OFFSET(Import.PLQ,$A43-1,AZ$15-1,1,1)),(1-PLE!$AA$28)*OFFSET(Import.PLQ,$A43-1,AZ$15-1,1,1))))</f>
        <v>0</v>
      </c>
      <c r="BA43" s="183">
        <f ca="1">IF(BA$13="",0,CHOOSE(Detalhamento.OpçãoServiços,OFFSET(Import.PLQ,$A43-1,BA$15-1,1,1),IF($E43&lt;&gt;1,IF(ISNUMBER(INDEX(Import.PLE,Detalhamento!$E43,Detalhamento!BA$15)),IF(INDEX(Import.PLE,Detalhamento!$E43,Detalhamento!BA$15)&lt;=mediçao,OFFSET(Import.PLQ,$A43-1,BA$15-1,1,1),0),0),PLE!$AA$28*OFFSET(Import.PLQ,$A43-1,BA$15-1,1,1)),IF($E43&lt;&gt;1,IF(ISNUMBER(INDEX(Import.PLE,Detalhamento!$E43,Detalhamento!BA$15)),IF(INDEX(Import.PLE,Detalhamento!$E43,Detalhamento!BA$15)&lt;=mediçao,0,OFFSET(Import.PLQ,$A43-1,BA$15-1,1,1)),OFFSET(Import.PLQ,$A43-1,BA$15-1,1,1)),(1-PLE!$AA$28)*OFFSET(Import.PLQ,$A43-1,BA$15-1,1,1))))</f>
        <v>0</v>
      </c>
      <c r="BB43" s="183">
        <f ca="1">IF(BB$13="",0,CHOOSE(Detalhamento.OpçãoServiços,OFFSET(Import.PLQ,$A43-1,BB$15-1,1,1),IF($E43&lt;&gt;1,IF(ISNUMBER(INDEX(Import.PLE,Detalhamento!$E43,Detalhamento!BB$15)),IF(INDEX(Import.PLE,Detalhamento!$E43,Detalhamento!BB$15)&lt;=mediçao,OFFSET(Import.PLQ,$A43-1,BB$15-1,1,1),0),0),PLE!$AA$28*OFFSET(Import.PLQ,$A43-1,BB$15-1,1,1)),IF($E43&lt;&gt;1,IF(ISNUMBER(INDEX(Import.PLE,Detalhamento!$E43,Detalhamento!BB$15)),IF(INDEX(Import.PLE,Detalhamento!$E43,Detalhamento!BB$15)&lt;=mediçao,0,OFFSET(Import.PLQ,$A43-1,BB$15-1,1,1)),OFFSET(Import.PLQ,$A43-1,BB$15-1,1,1)),(1-PLE!$AA$28)*OFFSET(Import.PLQ,$A43-1,BB$15-1,1,1))))</f>
        <v>0</v>
      </c>
      <c r="BC43" s="183">
        <f ca="1">IF(BC$13="",0,CHOOSE(Detalhamento.OpçãoServiços,OFFSET(Import.PLQ,$A43-1,BC$15-1,1,1),IF($E43&lt;&gt;1,IF(ISNUMBER(INDEX(Import.PLE,Detalhamento!$E43,Detalhamento!BC$15)),IF(INDEX(Import.PLE,Detalhamento!$E43,Detalhamento!BC$15)&lt;=mediçao,OFFSET(Import.PLQ,$A43-1,BC$15-1,1,1),0),0),PLE!$AA$28*OFFSET(Import.PLQ,$A43-1,BC$15-1,1,1)),IF($E43&lt;&gt;1,IF(ISNUMBER(INDEX(Import.PLE,Detalhamento!$E43,Detalhamento!BC$15)),IF(INDEX(Import.PLE,Detalhamento!$E43,Detalhamento!BC$15)&lt;=mediçao,0,OFFSET(Import.PLQ,$A43-1,BC$15-1,1,1)),OFFSET(Import.PLQ,$A43-1,BC$15-1,1,1)),(1-PLE!$AA$28)*OFFSET(Import.PLQ,$A43-1,BC$15-1,1,1))))</f>
        <v>0</v>
      </c>
      <c r="BD43" s="183">
        <f ca="1">IF(BD$13="",0,CHOOSE(Detalhamento.OpçãoServiços,OFFSET(Import.PLQ,$A43-1,BD$15-1,1,1),IF($E43&lt;&gt;1,IF(ISNUMBER(INDEX(Import.PLE,Detalhamento!$E43,Detalhamento!BD$15)),IF(INDEX(Import.PLE,Detalhamento!$E43,Detalhamento!BD$15)&lt;=mediçao,OFFSET(Import.PLQ,$A43-1,BD$15-1,1,1),0),0),PLE!$AA$28*OFFSET(Import.PLQ,$A43-1,BD$15-1,1,1)),IF($E43&lt;&gt;1,IF(ISNUMBER(INDEX(Import.PLE,Detalhamento!$E43,Detalhamento!BD$15)),IF(INDEX(Import.PLE,Detalhamento!$E43,Detalhamento!BD$15)&lt;=mediçao,0,OFFSET(Import.PLQ,$A43-1,BD$15-1,1,1)),OFFSET(Import.PLQ,$A43-1,BD$15-1,1,1)),(1-PLE!$AA$28)*OFFSET(Import.PLQ,$A43-1,BD$15-1,1,1))))</f>
        <v>0</v>
      </c>
      <c r="BE43" s="183">
        <f ca="1">IF(BE$13="",0,CHOOSE(Detalhamento.OpçãoServiços,OFFSET(Import.PLQ,$A43-1,BE$15-1,1,1),IF($E43&lt;&gt;1,IF(ISNUMBER(INDEX(Import.PLE,Detalhamento!$E43,Detalhamento!BE$15)),IF(INDEX(Import.PLE,Detalhamento!$E43,Detalhamento!BE$15)&lt;=mediçao,OFFSET(Import.PLQ,$A43-1,BE$15-1,1,1),0),0),PLE!$AA$28*OFFSET(Import.PLQ,$A43-1,BE$15-1,1,1)),IF($E43&lt;&gt;1,IF(ISNUMBER(INDEX(Import.PLE,Detalhamento!$E43,Detalhamento!BE$15)),IF(INDEX(Import.PLE,Detalhamento!$E43,Detalhamento!BE$15)&lt;=mediçao,0,OFFSET(Import.PLQ,$A43-1,BE$15-1,1,1)),OFFSET(Import.PLQ,$A43-1,BE$15-1,1,1)),(1-PLE!$AA$28)*OFFSET(Import.PLQ,$A43-1,BE$15-1,1,1))))</f>
        <v>0</v>
      </c>
      <c r="BF43" s="183">
        <f ca="1">IF(BF$13="",0,CHOOSE(Detalhamento.OpçãoServiços,OFFSET(Import.PLQ,$A43-1,BF$15-1,1,1),IF($E43&lt;&gt;1,IF(ISNUMBER(INDEX(Import.PLE,Detalhamento!$E43,Detalhamento!BF$15)),IF(INDEX(Import.PLE,Detalhamento!$E43,Detalhamento!BF$15)&lt;=mediçao,OFFSET(Import.PLQ,$A43-1,BF$15-1,1,1),0),0),PLE!$AA$28*OFFSET(Import.PLQ,$A43-1,BF$15-1,1,1)),IF($E43&lt;&gt;1,IF(ISNUMBER(INDEX(Import.PLE,Detalhamento!$E43,Detalhamento!BF$15)),IF(INDEX(Import.PLE,Detalhamento!$E43,Detalhamento!BF$15)&lt;=mediçao,0,OFFSET(Import.PLQ,$A43-1,BF$15-1,1,1)),OFFSET(Import.PLQ,$A43-1,BF$15-1,1,1)),(1-PLE!$AA$28)*OFFSET(Import.PLQ,$A43-1,BF$15-1,1,1))))</f>
        <v>0</v>
      </c>
      <c r="BG43" s="183">
        <f ca="1">IF(BG$13="",0,CHOOSE(Detalhamento.OpçãoServiços,OFFSET(Import.PLQ,$A43-1,BG$15-1,1,1),IF($E43&lt;&gt;1,IF(ISNUMBER(INDEX(Import.PLE,Detalhamento!$E43,Detalhamento!BG$15)),IF(INDEX(Import.PLE,Detalhamento!$E43,Detalhamento!BG$15)&lt;=mediçao,OFFSET(Import.PLQ,$A43-1,BG$15-1,1,1),0),0),PLE!$AA$28*OFFSET(Import.PLQ,$A43-1,BG$15-1,1,1)),IF($E43&lt;&gt;1,IF(ISNUMBER(INDEX(Import.PLE,Detalhamento!$E43,Detalhamento!BG$15)),IF(INDEX(Import.PLE,Detalhamento!$E43,Detalhamento!BG$15)&lt;=mediçao,0,OFFSET(Import.PLQ,$A43-1,BG$15-1,1,1)),OFFSET(Import.PLQ,$A43-1,BG$15-1,1,1)),(1-PLE!$AA$28)*OFFSET(Import.PLQ,$A43-1,BG$15-1,1,1))))</f>
        <v>0</v>
      </c>
      <c r="BH43" s="183">
        <f ca="1">IF(BH$13="",0,CHOOSE(Detalhamento.OpçãoServiços,OFFSET(Import.PLQ,$A43-1,BH$15-1,1,1),IF($E43&lt;&gt;1,IF(ISNUMBER(INDEX(Import.PLE,Detalhamento!$E43,Detalhamento!BH$15)),IF(INDEX(Import.PLE,Detalhamento!$E43,Detalhamento!BH$15)&lt;=mediçao,OFFSET(Import.PLQ,$A43-1,BH$15-1,1,1),0),0),PLE!$AA$28*OFFSET(Import.PLQ,$A43-1,BH$15-1,1,1)),IF($E43&lt;&gt;1,IF(ISNUMBER(INDEX(Import.PLE,Detalhamento!$E43,Detalhamento!BH$15)),IF(INDEX(Import.PLE,Detalhamento!$E43,Detalhamento!BH$15)&lt;=mediçao,0,OFFSET(Import.PLQ,$A43-1,BH$15-1,1,1)),OFFSET(Import.PLQ,$A43-1,BH$15-1,1,1)),(1-PLE!$AA$28)*OFFSET(Import.PLQ,$A43-1,BH$15-1,1,1))))</f>
        <v>0</v>
      </c>
      <c r="BI43" s="183">
        <f ca="1">IF(BI$13="",0,CHOOSE(Detalhamento.OpçãoServiços,OFFSET(Import.PLQ,$A43-1,BI$15-1,1,1),IF($E43&lt;&gt;1,IF(ISNUMBER(INDEX(Import.PLE,Detalhamento!$E43,Detalhamento!BI$15)),IF(INDEX(Import.PLE,Detalhamento!$E43,Detalhamento!BI$15)&lt;=mediçao,OFFSET(Import.PLQ,$A43-1,BI$15-1,1,1),0),0),PLE!$AA$28*OFFSET(Import.PLQ,$A43-1,BI$15-1,1,1)),IF($E43&lt;&gt;1,IF(ISNUMBER(INDEX(Import.PLE,Detalhamento!$E43,Detalhamento!BI$15)),IF(INDEX(Import.PLE,Detalhamento!$E43,Detalhamento!BI$15)&lt;=mediçao,0,OFFSET(Import.PLQ,$A43-1,BI$15-1,1,1)),OFFSET(Import.PLQ,$A43-1,BI$15-1,1,1)),(1-PLE!$AA$28)*OFFSET(Import.PLQ,$A43-1,BI$15-1,1,1))))</f>
        <v>0</v>
      </c>
    </row>
    <row r="44" spans="1:61" hidden="1" x14ac:dyDescent="0.2">
      <c r="A44" s="196">
        <v>28</v>
      </c>
      <c r="B44" s="28" t="str">
        <f t="shared" ca="1" si="8"/>
        <v>Nível</v>
      </c>
      <c r="E44" s="193">
        <f t="shared" ca="1" si="9"/>
        <v>0</v>
      </c>
      <c r="F44" s="194">
        <f t="shared" ca="1" si="10"/>
        <v>0</v>
      </c>
      <c r="G44" s="194" t="str">
        <f t="shared" ca="1" si="14"/>
        <v>9.0</v>
      </c>
      <c r="H44" s="222" t="str">
        <f t="shared" ca="1" si="14"/>
        <v>PASSEIO PÚBLICO E ACESSIBILIDADE UNIVERSAL</v>
      </c>
      <c r="I44" s="48" t="str">
        <f t="shared" ca="1" si="12"/>
        <v/>
      </c>
      <c r="J44" s="183" t="str">
        <f t="shared" ca="1" si="13"/>
        <v/>
      </c>
      <c r="K44" s="83"/>
      <c r="L44" s="183">
        <f ca="1">IF(L$13="",0,CHOOSE(Detalhamento.OpçãoServiços,OFFSET(Import.PLQ,$A44-1,L$15-1,1,1),IF($E44&lt;&gt;1,IF(ISNUMBER(INDEX(Import.PLE,Detalhamento!$E44,Detalhamento!L$15)),IF(INDEX(Import.PLE,Detalhamento!$E44,Detalhamento!L$15)&lt;=mediçao,OFFSET(Import.PLQ,$A44-1,L$15-1,1,1),0),0),PLE!$AA$28*OFFSET(Import.PLQ,$A44-1,L$15-1,1,1)),IF($E44&lt;&gt;1,IF(ISNUMBER(INDEX(Import.PLE,Detalhamento!$E44,Detalhamento!L$15)),IF(INDEX(Import.PLE,Detalhamento!$E44,Detalhamento!L$15)&lt;=mediçao,0,OFFSET(Import.PLQ,$A44-1,L$15-1,1,1)),OFFSET(Import.PLQ,$A44-1,L$15-1,1,1)),(1-PLE!$AA$28)*OFFSET(Import.PLQ,$A44-1,L$15-1,1,1))))</f>
        <v>0</v>
      </c>
      <c r="M44" s="183">
        <f ca="1">IF(M$13="",0,CHOOSE(Detalhamento.OpçãoServiços,OFFSET(Import.PLQ,$A44-1,M$15-1,1,1),IF($E44&lt;&gt;1,IF(ISNUMBER(INDEX(Import.PLE,Detalhamento!$E44,Detalhamento!M$15)),IF(INDEX(Import.PLE,Detalhamento!$E44,Detalhamento!M$15)&lt;=mediçao,OFFSET(Import.PLQ,$A44-1,M$15-1,1,1),0),0),PLE!$AA$28*OFFSET(Import.PLQ,$A44-1,M$15-1,1,1)),IF($E44&lt;&gt;1,IF(ISNUMBER(INDEX(Import.PLE,Detalhamento!$E44,Detalhamento!M$15)),IF(INDEX(Import.PLE,Detalhamento!$E44,Detalhamento!M$15)&lt;=mediçao,0,OFFSET(Import.PLQ,$A44-1,M$15-1,1,1)),OFFSET(Import.PLQ,$A44-1,M$15-1,1,1)),(1-PLE!$AA$28)*OFFSET(Import.PLQ,$A44-1,M$15-1,1,1))))</f>
        <v>0</v>
      </c>
      <c r="N44" s="183">
        <f ca="1">IF(N$13="",0,CHOOSE(Detalhamento.OpçãoServiços,OFFSET(Import.PLQ,$A44-1,N$15-1,1,1),IF($E44&lt;&gt;1,IF(ISNUMBER(INDEX(Import.PLE,Detalhamento!$E44,Detalhamento!N$15)),IF(INDEX(Import.PLE,Detalhamento!$E44,Detalhamento!N$15)&lt;=mediçao,OFFSET(Import.PLQ,$A44-1,N$15-1,1,1),0),0),PLE!$AA$28*OFFSET(Import.PLQ,$A44-1,N$15-1,1,1)),IF($E44&lt;&gt;1,IF(ISNUMBER(INDEX(Import.PLE,Detalhamento!$E44,Detalhamento!N$15)),IF(INDEX(Import.PLE,Detalhamento!$E44,Detalhamento!N$15)&lt;=mediçao,0,OFFSET(Import.PLQ,$A44-1,N$15-1,1,1)),OFFSET(Import.PLQ,$A44-1,N$15-1,1,1)),(1-PLE!$AA$28)*OFFSET(Import.PLQ,$A44-1,N$15-1,1,1))))</f>
        <v>0</v>
      </c>
      <c r="O44" s="183">
        <f ca="1">IF(O$13="",0,CHOOSE(Detalhamento.OpçãoServiços,OFFSET(Import.PLQ,$A44-1,O$15-1,1,1),IF($E44&lt;&gt;1,IF(ISNUMBER(INDEX(Import.PLE,Detalhamento!$E44,Detalhamento!O$15)),IF(INDEX(Import.PLE,Detalhamento!$E44,Detalhamento!O$15)&lt;=mediçao,OFFSET(Import.PLQ,$A44-1,O$15-1,1,1),0),0),PLE!$AA$28*OFFSET(Import.PLQ,$A44-1,O$15-1,1,1)),IF($E44&lt;&gt;1,IF(ISNUMBER(INDEX(Import.PLE,Detalhamento!$E44,Detalhamento!O$15)),IF(INDEX(Import.PLE,Detalhamento!$E44,Detalhamento!O$15)&lt;=mediçao,0,OFFSET(Import.PLQ,$A44-1,O$15-1,1,1)),OFFSET(Import.PLQ,$A44-1,O$15-1,1,1)),(1-PLE!$AA$28)*OFFSET(Import.PLQ,$A44-1,O$15-1,1,1))))</f>
        <v>0</v>
      </c>
      <c r="P44" s="183">
        <f ca="1">IF(P$13="",0,CHOOSE(Detalhamento.OpçãoServiços,OFFSET(Import.PLQ,$A44-1,P$15-1,1,1),IF($E44&lt;&gt;1,IF(ISNUMBER(INDEX(Import.PLE,Detalhamento!$E44,Detalhamento!P$15)),IF(INDEX(Import.PLE,Detalhamento!$E44,Detalhamento!P$15)&lt;=mediçao,OFFSET(Import.PLQ,$A44-1,P$15-1,1,1),0),0),PLE!$AA$28*OFFSET(Import.PLQ,$A44-1,P$15-1,1,1)),IF($E44&lt;&gt;1,IF(ISNUMBER(INDEX(Import.PLE,Detalhamento!$E44,Detalhamento!P$15)),IF(INDEX(Import.PLE,Detalhamento!$E44,Detalhamento!P$15)&lt;=mediçao,0,OFFSET(Import.PLQ,$A44-1,P$15-1,1,1)),OFFSET(Import.PLQ,$A44-1,P$15-1,1,1)),(1-PLE!$AA$28)*OFFSET(Import.PLQ,$A44-1,P$15-1,1,1))))</f>
        <v>0</v>
      </c>
      <c r="Q44" s="183">
        <f ca="1">IF(Q$13="",0,CHOOSE(Detalhamento.OpçãoServiços,OFFSET(Import.PLQ,$A44-1,Q$15-1,1,1),IF($E44&lt;&gt;1,IF(ISNUMBER(INDEX(Import.PLE,Detalhamento!$E44,Detalhamento!Q$15)),IF(INDEX(Import.PLE,Detalhamento!$E44,Detalhamento!Q$15)&lt;=mediçao,OFFSET(Import.PLQ,$A44-1,Q$15-1,1,1),0),0),PLE!$AA$28*OFFSET(Import.PLQ,$A44-1,Q$15-1,1,1)),IF($E44&lt;&gt;1,IF(ISNUMBER(INDEX(Import.PLE,Detalhamento!$E44,Detalhamento!Q$15)),IF(INDEX(Import.PLE,Detalhamento!$E44,Detalhamento!Q$15)&lt;=mediçao,0,OFFSET(Import.PLQ,$A44-1,Q$15-1,1,1)),OFFSET(Import.PLQ,$A44-1,Q$15-1,1,1)),(1-PLE!$AA$28)*OFFSET(Import.PLQ,$A44-1,Q$15-1,1,1))))</f>
        <v>0</v>
      </c>
      <c r="R44" s="183">
        <f ca="1">IF(R$13="",0,CHOOSE(Detalhamento.OpçãoServiços,OFFSET(Import.PLQ,$A44-1,R$15-1,1,1),IF($E44&lt;&gt;1,IF(ISNUMBER(INDEX(Import.PLE,Detalhamento!$E44,Detalhamento!R$15)),IF(INDEX(Import.PLE,Detalhamento!$E44,Detalhamento!R$15)&lt;=mediçao,OFFSET(Import.PLQ,$A44-1,R$15-1,1,1),0),0),PLE!$AA$28*OFFSET(Import.PLQ,$A44-1,R$15-1,1,1)),IF($E44&lt;&gt;1,IF(ISNUMBER(INDEX(Import.PLE,Detalhamento!$E44,Detalhamento!R$15)),IF(INDEX(Import.PLE,Detalhamento!$E44,Detalhamento!R$15)&lt;=mediçao,0,OFFSET(Import.PLQ,$A44-1,R$15-1,1,1)),OFFSET(Import.PLQ,$A44-1,R$15-1,1,1)),(1-PLE!$AA$28)*OFFSET(Import.PLQ,$A44-1,R$15-1,1,1))))</f>
        <v>0</v>
      </c>
      <c r="S44" s="183">
        <f ca="1">IF(S$13="",0,CHOOSE(Detalhamento.OpçãoServiços,OFFSET(Import.PLQ,$A44-1,S$15-1,1,1),IF($E44&lt;&gt;1,IF(ISNUMBER(INDEX(Import.PLE,Detalhamento!$E44,Detalhamento!S$15)),IF(INDEX(Import.PLE,Detalhamento!$E44,Detalhamento!S$15)&lt;=mediçao,OFFSET(Import.PLQ,$A44-1,S$15-1,1,1),0),0),PLE!$AA$28*OFFSET(Import.PLQ,$A44-1,S$15-1,1,1)),IF($E44&lt;&gt;1,IF(ISNUMBER(INDEX(Import.PLE,Detalhamento!$E44,Detalhamento!S$15)),IF(INDEX(Import.PLE,Detalhamento!$E44,Detalhamento!S$15)&lt;=mediçao,0,OFFSET(Import.PLQ,$A44-1,S$15-1,1,1)),OFFSET(Import.PLQ,$A44-1,S$15-1,1,1)),(1-PLE!$AA$28)*OFFSET(Import.PLQ,$A44-1,S$15-1,1,1))))</f>
        <v>0</v>
      </c>
      <c r="T44" s="183">
        <f ca="1">IF(T$13="",0,CHOOSE(Detalhamento.OpçãoServiços,OFFSET(Import.PLQ,$A44-1,T$15-1,1,1),IF($E44&lt;&gt;1,IF(ISNUMBER(INDEX(Import.PLE,Detalhamento!$E44,Detalhamento!T$15)),IF(INDEX(Import.PLE,Detalhamento!$E44,Detalhamento!T$15)&lt;=mediçao,OFFSET(Import.PLQ,$A44-1,T$15-1,1,1),0),0),PLE!$AA$28*OFFSET(Import.PLQ,$A44-1,T$15-1,1,1)),IF($E44&lt;&gt;1,IF(ISNUMBER(INDEX(Import.PLE,Detalhamento!$E44,Detalhamento!T$15)),IF(INDEX(Import.PLE,Detalhamento!$E44,Detalhamento!T$15)&lt;=mediçao,0,OFFSET(Import.PLQ,$A44-1,T$15-1,1,1)),OFFSET(Import.PLQ,$A44-1,T$15-1,1,1)),(1-PLE!$AA$28)*OFFSET(Import.PLQ,$A44-1,T$15-1,1,1))))</f>
        <v>0</v>
      </c>
      <c r="U44" s="183">
        <f ca="1">IF(U$13="",0,CHOOSE(Detalhamento.OpçãoServiços,OFFSET(Import.PLQ,$A44-1,U$15-1,1,1),IF($E44&lt;&gt;1,IF(ISNUMBER(INDEX(Import.PLE,Detalhamento!$E44,Detalhamento!U$15)),IF(INDEX(Import.PLE,Detalhamento!$E44,Detalhamento!U$15)&lt;=mediçao,OFFSET(Import.PLQ,$A44-1,U$15-1,1,1),0),0),PLE!$AA$28*OFFSET(Import.PLQ,$A44-1,U$15-1,1,1)),IF($E44&lt;&gt;1,IF(ISNUMBER(INDEX(Import.PLE,Detalhamento!$E44,Detalhamento!U$15)),IF(INDEX(Import.PLE,Detalhamento!$E44,Detalhamento!U$15)&lt;=mediçao,0,OFFSET(Import.PLQ,$A44-1,U$15-1,1,1)),OFFSET(Import.PLQ,$A44-1,U$15-1,1,1)),(1-PLE!$AA$28)*OFFSET(Import.PLQ,$A44-1,U$15-1,1,1))))</f>
        <v>0</v>
      </c>
      <c r="V44" s="183">
        <f ca="1">IF(V$13="",0,CHOOSE(Detalhamento.OpçãoServiços,OFFSET(Import.PLQ,$A44-1,V$15-1,1,1),IF($E44&lt;&gt;1,IF(ISNUMBER(INDEX(Import.PLE,Detalhamento!$E44,Detalhamento!V$15)),IF(INDEX(Import.PLE,Detalhamento!$E44,Detalhamento!V$15)&lt;=mediçao,OFFSET(Import.PLQ,$A44-1,V$15-1,1,1),0),0),PLE!$AA$28*OFFSET(Import.PLQ,$A44-1,V$15-1,1,1)),IF($E44&lt;&gt;1,IF(ISNUMBER(INDEX(Import.PLE,Detalhamento!$E44,Detalhamento!V$15)),IF(INDEX(Import.PLE,Detalhamento!$E44,Detalhamento!V$15)&lt;=mediçao,0,OFFSET(Import.PLQ,$A44-1,V$15-1,1,1)),OFFSET(Import.PLQ,$A44-1,V$15-1,1,1)),(1-PLE!$AA$28)*OFFSET(Import.PLQ,$A44-1,V$15-1,1,1))))</f>
        <v>0</v>
      </c>
      <c r="W44" s="183">
        <f ca="1">IF(W$13="",0,CHOOSE(Detalhamento.OpçãoServiços,OFFSET(Import.PLQ,$A44-1,W$15-1,1,1),IF($E44&lt;&gt;1,IF(ISNUMBER(INDEX(Import.PLE,Detalhamento!$E44,Detalhamento!W$15)),IF(INDEX(Import.PLE,Detalhamento!$E44,Detalhamento!W$15)&lt;=mediçao,OFFSET(Import.PLQ,$A44-1,W$15-1,1,1),0),0),PLE!$AA$28*OFFSET(Import.PLQ,$A44-1,W$15-1,1,1)),IF($E44&lt;&gt;1,IF(ISNUMBER(INDEX(Import.PLE,Detalhamento!$E44,Detalhamento!W$15)),IF(INDEX(Import.PLE,Detalhamento!$E44,Detalhamento!W$15)&lt;=mediçao,0,OFFSET(Import.PLQ,$A44-1,W$15-1,1,1)),OFFSET(Import.PLQ,$A44-1,W$15-1,1,1)),(1-PLE!$AA$28)*OFFSET(Import.PLQ,$A44-1,W$15-1,1,1))))</f>
        <v>0</v>
      </c>
      <c r="X44" s="183">
        <f ca="1">IF(X$13="",0,CHOOSE(Detalhamento.OpçãoServiços,OFFSET(Import.PLQ,$A44-1,X$15-1,1,1),IF($E44&lt;&gt;1,IF(ISNUMBER(INDEX(Import.PLE,Detalhamento!$E44,Detalhamento!X$15)),IF(INDEX(Import.PLE,Detalhamento!$E44,Detalhamento!X$15)&lt;=mediçao,OFFSET(Import.PLQ,$A44-1,X$15-1,1,1),0),0),PLE!$AA$28*OFFSET(Import.PLQ,$A44-1,X$15-1,1,1)),IF($E44&lt;&gt;1,IF(ISNUMBER(INDEX(Import.PLE,Detalhamento!$E44,Detalhamento!X$15)),IF(INDEX(Import.PLE,Detalhamento!$E44,Detalhamento!X$15)&lt;=mediçao,0,OFFSET(Import.PLQ,$A44-1,X$15-1,1,1)),OFFSET(Import.PLQ,$A44-1,X$15-1,1,1)),(1-PLE!$AA$28)*OFFSET(Import.PLQ,$A44-1,X$15-1,1,1))))</f>
        <v>0</v>
      </c>
      <c r="Y44" s="183">
        <f ca="1">IF(Y$13="",0,CHOOSE(Detalhamento.OpçãoServiços,OFFSET(Import.PLQ,$A44-1,Y$15-1,1,1),IF($E44&lt;&gt;1,IF(ISNUMBER(INDEX(Import.PLE,Detalhamento!$E44,Detalhamento!Y$15)),IF(INDEX(Import.PLE,Detalhamento!$E44,Detalhamento!Y$15)&lt;=mediçao,OFFSET(Import.PLQ,$A44-1,Y$15-1,1,1),0),0),PLE!$AA$28*OFFSET(Import.PLQ,$A44-1,Y$15-1,1,1)),IF($E44&lt;&gt;1,IF(ISNUMBER(INDEX(Import.PLE,Detalhamento!$E44,Detalhamento!Y$15)),IF(INDEX(Import.PLE,Detalhamento!$E44,Detalhamento!Y$15)&lt;=mediçao,0,OFFSET(Import.PLQ,$A44-1,Y$15-1,1,1)),OFFSET(Import.PLQ,$A44-1,Y$15-1,1,1)),(1-PLE!$AA$28)*OFFSET(Import.PLQ,$A44-1,Y$15-1,1,1))))</f>
        <v>0</v>
      </c>
      <c r="Z44" s="183">
        <f ca="1">IF(Z$13="",0,CHOOSE(Detalhamento.OpçãoServiços,OFFSET(Import.PLQ,$A44-1,Z$15-1,1,1),IF($E44&lt;&gt;1,IF(ISNUMBER(INDEX(Import.PLE,Detalhamento!$E44,Detalhamento!Z$15)),IF(INDEX(Import.PLE,Detalhamento!$E44,Detalhamento!Z$15)&lt;=mediçao,OFFSET(Import.PLQ,$A44-1,Z$15-1,1,1),0),0),PLE!$AA$28*OFFSET(Import.PLQ,$A44-1,Z$15-1,1,1)),IF($E44&lt;&gt;1,IF(ISNUMBER(INDEX(Import.PLE,Detalhamento!$E44,Detalhamento!Z$15)),IF(INDEX(Import.PLE,Detalhamento!$E44,Detalhamento!Z$15)&lt;=mediçao,0,OFFSET(Import.PLQ,$A44-1,Z$15-1,1,1)),OFFSET(Import.PLQ,$A44-1,Z$15-1,1,1)),(1-PLE!$AA$28)*OFFSET(Import.PLQ,$A44-1,Z$15-1,1,1))))</f>
        <v>0</v>
      </c>
      <c r="AA44" s="183">
        <f ca="1">IF(AA$13="",0,CHOOSE(Detalhamento.OpçãoServiços,OFFSET(Import.PLQ,$A44-1,AA$15-1,1,1),IF($E44&lt;&gt;1,IF(ISNUMBER(INDEX(Import.PLE,Detalhamento!$E44,Detalhamento!AA$15)),IF(INDEX(Import.PLE,Detalhamento!$E44,Detalhamento!AA$15)&lt;=mediçao,OFFSET(Import.PLQ,$A44-1,AA$15-1,1,1),0),0),PLE!$AA$28*OFFSET(Import.PLQ,$A44-1,AA$15-1,1,1)),IF($E44&lt;&gt;1,IF(ISNUMBER(INDEX(Import.PLE,Detalhamento!$E44,Detalhamento!AA$15)),IF(INDEX(Import.PLE,Detalhamento!$E44,Detalhamento!AA$15)&lt;=mediçao,0,OFFSET(Import.PLQ,$A44-1,AA$15-1,1,1)),OFFSET(Import.PLQ,$A44-1,AA$15-1,1,1)),(1-PLE!$AA$28)*OFFSET(Import.PLQ,$A44-1,AA$15-1,1,1))))</f>
        <v>0</v>
      </c>
      <c r="AB44" s="183">
        <f ca="1">IF(AB$13="",0,CHOOSE(Detalhamento.OpçãoServiços,OFFSET(Import.PLQ,$A44-1,AB$15-1,1,1),IF($E44&lt;&gt;1,IF(ISNUMBER(INDEX(Import.PLE,Detalhamento!$E44,Detalhamento!AB$15)),IF(INDEX(Import.PLE,Detalhamento!$E44,Detalhamento!AB$15)&lt;=mediçao,OFFSET(Import.PLQ,$A44-1,AB$15-1,1,1),0),0),PLE!$AA$28*OFFSET(Import.PLQ,$A44-1,AB$15-1,1,1)),IF($E44&lt;&gt;1,IF(ISNUMBER(INDEX(Import.PLE,Detalhamento!$E44,Detalhamento!AB$15)),IF(INDEX(Import.PLE,Detalhamento!$E44,Detalhamento!AB$15)&lt;=mediçao,0,OFFSET(Import.PLQ,$A44-1,AB$15-1,1,1)),OFFSET(Import.PLQ,$A44-1,AB$15-1,1,1)),(1-PLE!$AA$28)*OFFSET(Import.PLQ,$A44-1,AB$15-1,1,1))))</f>
        <v>0</v>
      </c>
      <c r="AC44" s="183">
        <f ca="1">IF(AC$13="",0,CHOOSE(Detalhamento.OpçãoServiços,OFFSET(Import.PLQ,$A44-1,AC$15-1,1,1),IF($E44&lt;&gt;1,IF(ISNUMBER(INDEX(Import.PLE,Detalhamento!$E44,Detalhamento!AC$15)),IF(INDEX(Import.PLE,Detalhamento!$E44,Detalhamento!AC$15)&lt;=mediçao,OFFSET(Import.PLQ,$A44-1,AC$15-1,1,1),0),0),PLE!$AA$28*OFFSET(Import.PLQ,$A44-1,AC$15-1,1,1)),IF($E44&lt;&gt;1,IF(ISNUMBER(INDEX(Import.PLE,Detalhamento!$E44,Detalhamento!AC$15)),IF(INDEX(Import.PLE,Detalhamento!$E44,Detalhamento!AC$15)&lt;=mediçao,0,OFFSET(Import.PLQ,$A44-1,AC$15-1,1,1)),OFFSET(Import.PLQ,$A44-1,AC$15-1,1,1)),(1-PLE!$AA$28)*OFFSET(Import.PLQ,$A44-1,AC$15-1,1,1))))</f>
        <v>0</v>
      </c>
      <c r="AD44" s="183">
        <f ca="1">IF(AD$13="",0,CHOOSE(Detalhamento.OpçãoServiços,OFFSET(Import.PLQ,$A44-1,AD$15-1,1,1),IF($E44&lt;&gt;1,IF(ISNUMBER(INDEX(Import.PLE,Detalhamento!$E44,Detalhamento!AD$15)),IF(INDEX(Import.PLE,Detalhamento!$E44,Detalhamento!AD$15)&lt;=mediçao,OFFSET(Import.PLQ,$A44-1,AD$15-1,1,1),0),0),PLE!$AA$28*OFFSET(Import.PLQ,$A44-1,AD$15-1,1,1)),IF($E44&lt;&gt;1,IF(ISNUMBER(INDEX(Import.PLE,Detalhamento!$E44,Detalhamento!AD$15)),IF(INDEX(Import.PLE,Detalhamento!$E44,Detalhamento!AD$15)&lt;=mediçao,0,OFFSET(Import.PLQ,$A44-1,AD$15-1,1,1)),OFFSET(Import.PLQ,$A44-1,AD$15-1,1,1)),(1-PLE!$AA$28)*OFFSET(Import.PLQ,$A44-1,AD$15-1,1,1))))</f>
        <v>0</v>
      </c>
      <c r="AE44" s="183">
        <f ca="1">IF(AE$13="",0,CHOOSE(Detalhamento.OpçãoServiços,OFFSET(Import.PLQ,$A44-1,AE$15-1,1,1),IF($E44&lt;&gt;1,IF(ISNUMBER(INDEX(Import.PLE,Detalhamento!$E44,Detalhamento!AE$15)),IF(INDEX(Import.PLE,Detalhamento!$E44,Detalhamento!AE$15)&lt;=mediçao,OFFSET(Import.PLQ,$A44-1,AE$15-1,1,1),0),0),PLE!$AA$28*OFFSET(Import.PLQ,$A44-1,AE$15-1,1,1)),IF($E44&lt;&gt;1,IF(ISNUMBER(INDEX(Import.PLE,Detalhamento!$E44,Detalhamento!AE$15)),IF(INDEX(Import.PLE,Detalhamento!$E44,Detalhamento!AE$15)&lt;=mediçao,0,OFFSET(Import.PLQ,$A44-1,AE$15-1,1,1)),OFFSET(Import.PLQ,$A44-1,AE$15-1,1,1)),(1-PLE!$AA$28)*OFFSET(Import.PLQ,$A44-1,AE$15-1,1,1))))</f>
        <v>0</v>
      </c>
      <c r="AF44" s="183">
        <f ca="1">IF(AF$13="",0,CHOOSE(Detalhamento.OpçãoServiços,OFFSET(Import.PLQ,$A44-1,AF$15-1,1,1),IF($E44&lt;&gt;1,IF(ISNUMBER(INDEX(Import.PLE,Detalhamento!$E44,Detalhamento!AF$15)),IF(INDEX(Import.PLE,Detalhamento!$E44,Detalhamento!AF$15)&lt;=mediçao,OFFSET(Import.PLQ,$A44-1,AF$15-1,1,1),0),0),PLE!$AA$28*OFFSET(Import.PLQ,$A44-1,AF$15-1,1,1)),IF($E44&lt;&gt;1,IF(ISNUMBER(INDEX(Import.PLE,Detalhamento!$E44,Detalhamento!AF$15)),IF(INDEX(Import.PLE,Detalhamento!$E44,Detalhamento!AF$15)&lt;=mediçao,0,OFFSET(Import.PLQ,$A44-1,AF$15-1,1,1)),OFFSET(Import.PLQ,$A44-1,AF$15-1,1,1)),(1-PLE!$AA$28)*OFFSET(Import.PLQ,$A44-1,AF$15-1,1,1))))</f>
        <v>0</v>
      </c>
      <c r="AG44" s="183">
        <f ca="1">IF(AG$13="",0,CHOOSE(Detalhamento.OpçãoServiços,OFFSET(Import.PLQ,$A44-1,AG$15-1,1,1),IF($E44&lt;&gt;1,IF(ISNUMBER(INDEX(Import.PLE,Detalhamento!$E44,Detalhamento!AG$15)),IF(INDEX(Import.PLE,Detalhamento!$E44,Detalhamento!AG$15)&lt;=mediçao,OFFSET(Import.PLQ,$A44-1,AG$15-1,1,1),0),0),PLE!$AA$28*OFFSET(Import.PLQ,$A44-1,AG$15-1,1,1)),IF($E44&lt;&gt;1,IF(ISNUMBER(INDEX(Import.PLE,Detalhamento!$E44,Detalhamento!AG$15)),IF(INDEX(Import.PLE,Detalhamento!$E44,Detalhamento!AG$15)&lt;=mediçao,0,OFFSET(Import.PLQ,$A44-1,AG$15-1,1,1)),OFFSET(Import.PLQ,$A44-1,AG$15-1,1,1)),(1-PLE!$AA$28)*OFFSET(Import.PLQ,$A44-1,AG$15-1,1,1))))</f>
        <v>0</v>
      </c>
      <c r="AH44" s="183">
        <f ca="1">IF(AH$13="",0,CHOOSE(Detalhamento.OpçãoServiços,OFFSET(Import.PLQ,$A44-1,AH$15-1,1,1),IF($E44&lt;&gt;1,IF(ISNUMBER(INDEX(Import.PLE,Detalhamento!$E44,Detalhamento!AH$15)),IF(INDEX(Import.PLE,Detalhamento!$E44,Detalhamento!AH$15)&lt;=mediçao,OFFSET(Import.PLQ,$A44-1,AH$15-1,1,1),0),0),PLE!$AA$28*OFFSET(Import.PLQ,$A44-1,AH$15-1,1,1)),IF($E44&lt;&gt;1,IF(ISNUMBER(INDEX(Import.PLE,Detalhamento!$E44,Detalhamento!AH$15)),IF(INDEX(Import.PLE,Detalhamento!$E44,Detalhamento!AH$15)&lt;=mediçao,0,OFFSET(Import.PLQ,$A44-1,AH$15-1,1,1)),OFFSET(Import.PLQ,$A44-1,AH$15-1,1,1)),(1-PLE!$AA$28)*OFFSET(Import.PLQ,$A44-1,AH$15-1,1,1))))</f>
        <v>0</v>
      </c>
      <c r="AI44" s="183">
        <f ca="1">IF(AI$13="",0,CHOOSE(Detalhamento.OpçãoServiços,OFFSET(Import.PLQ,$A44-1,AI$15-1,1,1),IF($E44&lt;&gt;1,IF(ISNUMBER(INDEX(Import.PLE,Detalhamento!$E44,Detalhamento!AI$15)),IF(INDEX(Import.PLE,Detalhamento!$E44,Detalhamento!AI$15)&lt;=mediçao,OFFSET(Import.PLQ,$A44-1,AI$15-1,1,1),0),0),PLE!$AA$28*OFFSET(Import.PLQ,$A44-1,AI$15-1,1,1)),IF($E44&lt;&gt;1,IF(ISNUMBER(INDEX(Import.PLE,Detalhamento!$E44,Detalhamento!AI$15)),IF(INDEX(Import.PLE,Detalhamento!$E44,Detalhamento!AI$15)&lt;=mediçao,0,OFFSET(Import.PLQ,$A44-1,AI$15-1,1,1)),OFFSET(Import.PLQ,$A44-1,AI$15-1,1,1)),(1-PLE!$AA$28)*OFFSET(Import.PLQ,$A44-1,AI$15-1,1,1))))</f>
        <v>0</v>
      </c>
      <c r="AJ44" s="183">
        <f ca="1">IF(AJ$13="",0,CHOOSE(Detalhamento.OpçãoServiços,OFFSET(Import.PLQ,$A44-1,AJ$15-1,1,1),IF($E44&lt;&gt;1,IF(ISNUMBER(INDEX(Import.PLE,Detalhamento!$E44,Detalhamento!AJ$15)),IF(INDEX(Import.PLE,Detalhamento!$E44,Detalhamento!AJ$15)&lt;=mediçao,OFFSET(Import.PLQ,$A44-1,AJ$15-1,1,1),0),0),PLE!$AA$28*OFFSET(Import.PLQ,$A44-1,AJ$15-1,1,1)),IF($E44&lt;&gt;1,IF(ISNUMBER(INDEX(Import.PLE,Detalhamento!$E44,Detalhamento!AJ$15)),IF(INDEX(Import.PLE,Detalhamento!$E44,Detalhamento!AJ$15)&lt;=mediçao,0,OFFSET(Import.PLQ,$A44-1,AJ$15-1,1,1)),OFFSET(Import.PLQ,$A44-1,AJ$15-1,1,1)),(1-PLE!$AA$28)*OFFSET(Import.PLQ,$A44-1,AJ$15-1,1,1))))</f>
        <v>0</v>
      </c>
      <c r="AK44" s="183">
        <f ca="1">IF(AK$13="",0,CHOOSE(Detalhamento.OpçãoServiços,OFFSET(Import.PLQ,$A44-1,AK$15-1,1,1),IF($E44&lt;&gt;1,IF(ISNUMBER(INDEX(Import.PLE,Detalhamento!$E44,Detalhamento!AK$15)),IF(INDEX(Import.PLE,Detalhamento!$E44,Detalhamento!AK$15)&lt;=mediçao,OFFSET(Import.PLQ,$A44-1,AK$15-1,1,1),0),0),PLE!$AA$28*OFFSET(Import.PLQ,$A44-1,AK$15-1,1,1)),IF($E44&lt;&gt;1,IF(ISNUMBER(INDEX(Import.PLE,Detalhamento!$E44,Detalhamento!AK$15)),IF(INDEX(Import.PLE,Detalhamento!$E44,Detalhamento!AK$15)&lt;=mediçao,0,OFFSET(Import.PLQ,$A44-1,AK$15-1,1,1)),OFFSET(Import.PLQ,$A44-1,AK$15-1,1,1)),(1-PLE!$AA$28)*OFFSET(Import.PLQ,$A44-1,AK$15-1,1,1))))</f>
        <v>0</v>
      </c>
      <c r="AL44" s="183">
        <f ca="1">IF(AL$13="",0,CHOOSE(Detalhamento.OpçãoServiços,OFFSET(Import.PLQ,$A44-1,AL$15-1,1,1),IF($E44&lt;&gt;1,IF(ISNUMBER(INDEX(Import.PLE,Detalhamento!$E44,Detalhamento!AL$15)),IF(INDEX(Import.PLE,Detalhamento!$E44,Detalhamento!AL$15)&lt;=mediçao,OFFSET(Import.PLQ,$A44-1,AL$15-1,1,1),0),0),PLE!$AA$28*OFFSET(Import.PLQ,$A44-1,AL$15-1,1,1)),IF($E44&lt;&gt;1,IF(ISNUMBER(INDEX(Import.PLE,Detalhamento!$E44,Detalhamento!AL$15)),IF(INDEX(Import.PLE,Detalhamento!$E44,Detalhamento!AL$15)&lt;=mediçao,0,OFFSET(Import.PLQ,$A44-1,AL$15-1,1,1)),OFFSET(Import.PLQ,$A44-1,AL$15-1,1,1)),(1-PLE!$AA$28)*OFFSET(Import.PLQ,$A44-1,AL$15-1,1,1))))</f>
        <v>0</v>
      </c>
      <c r="AM44" s="183">
        <f ca="1">IF(AM$13="",0,CHOOSE(Detalhamento.OpçãoServiços,OFFSET(Import.PLQ,$A44-1,AM$15-1,1,1),IF($E44&lt;&gt;1,IF(ISNUMBER(INDEX(Import.PLE,Detalhamento!$E44,Detalhamento!AM$15)),IF(INDEX(Import.PLE,Detalhamento!$E44,Detalhamento!AM$15)&lt;=mediçao,OFFSET(Import.PLQ,$A44-1,AM$15-1,1,1),0),0),PLE!$AA$28*OFFSET(Import.PLQ,$A44-1,AM$15-1,1,1)),IF($E44&lt;&gt;1,IF(ISNUMBER(INDEX(Import.PLE,Detalhamento!$E44,Detalhamento!AM$15)),IF(INDEX(Import.PLE,Detalhamento!$E44,Detalhamento!AM$15)&lt;=mediçao,0,OFFSET(Import.PLQ,$A44-1,AM$15-1,1,1)),OFFSET(Import.PLQ,$A44-1,AM$15-1,1,1)),(1-PLE!$AA$28)*OFFSET(Import.PLQ,$A44-1,AM$15-1,1,1))))</f>
        <v>0</v>
      </c>
      <c r="AN44" s="183">
        <f ca="1">IF(AN$13="",0,CHOOSE(Detalhamento.OpçãoServiços,OFFSET(Import.PLQ,$A44-1,AN$15-1,1,1),IF($E44&lt;&gt;1,IF(ISNUMBER(INDEX(Import.PLE,Detalhamento!$E44,Detalhamento!AN$15)),IF(INDEX(Import.PLE,Detalhamento!$E44,Detalhamento!AN$15)&lt;=mediçao,OFFSET(Import.PLQ,$A44-1,AN$15-1,1,1),0),0),PLE!$AA$28*OFFSET(Import.PLQ,$A44-1,AN$15-1,1,1)),IF($E44&lt;&gt;1,IF(ISNUMBER(INDEX(Import.PLE,Detalhamento!$E44,Detalhamento!AN$15)),IF(INDEX(Import.PLE,Detalhamento!$E44,Detalhamento!AN$15)&lt;=mediçao,0,OFFSET(Import.PLQ,$A44-1,AN$15-1,1,1)),OFFSET(Import.PLQ,$A44-1,AN$15-1,1,1)),(1-PLE!$AA$28)*OFFSET(Import.PLQ,$A44-1,AN$15-1,1,1))))</f>
        <v>0</v>
      </c>
      <c r="AO44" s="183">
        <f ca="1">IF(AO$13="",0,CHOOSE(Detalhamento.OpçãoServiços,OFFSET(Import.PLQ,$A44-1,AO$15-1,1,1),IF($E44&lt;&gt;1,IF(ISNUMBER(INDEX(Import.PLE,Detalhamento!$E44,Detalhamento!AO$15)),IF(INDEX(Import.PLE,Detalhamento!$E44,Detalhamento!AO$15)&lt;=mediçao,OFFSET(Import.PLQ,$A44-1,AO$15-1,1,1),0),0),PLE!$AA$28*OFFSET(Import.PLQ,$A44-1,AO$15-1,1,1)),IF($E44&lt;&gt;1,IF(ISNUMBER(INDEX(Import.PLE,Detalhamento!$E44,Detalhamento!AO$15)),IF(INDEX(Import.PLE,Detalhamento!$E44,Detalhamento!AO$15)&lt;=mediçao,0,OFFSET(Import.PLQ,$A44-1,AO$15-1,1,1)),OFFSET(Import.PLQ,$A44-1,AO$15-1,1,1)),(1-PLE!$AA$28)*OFFSET(Import.PLQ,$A44-1,AO$15-1,1,1))))</f>
        <v>0</v>
      </c>
      <c r="AP44" s="183">
        <f ca="1">IF(AP$13="",0,CHOOSE(Detalhamento.OpçãoServiços,OFFSET(Import.PLQ,$A44-1,AP$15-1,1,1),IF($E44&lt;&gt;1,IF(ISNUMBER(INDEX(Import.PLE,Detalhamento!$E44,Detalhamento!AP$15)),IF(INDEX(Import.PLE,Detalhamento!$E44,Detalhamento!AP$15)&lt;=mediçao,OFFSET(Import.PLQ,$A44-1,AP$15-1,1,1),0),0),PLE!$AA$28*OFFSET(Import.PLQ,$A44-1,AP$15-1,1,1)),IF($E44&lt;&gt;1,IF(ISNUMBER(INDEX(Import.PLE,Detalhamento!$E44,Detalhamento!AP$15)),IF(INDEX(Import.PLE,Detalhamento!$E44,Detalhamento!AP$15)&lt;=mediçao,0,OFFSET(Import.PLQ,$A44-1,AP$15-1,1,1)),OFFSET(Import.PLQ,$A44-1,AP$15-1,1,1)),(1-PLE!$AA$28)*OFFSET(Import.PLQ,$A44-1,AP$15-1,1,1))))</f>
        <v>0</v>
      </c>
      <c r="AQ44" s="183">
        <f ca="1">IF(AQ$13="",0,CHOOSE(Detalhamento.OpçãoServiços,OFFSET(Import.PLQ,$A44-1,AQ$15-1,1,1),IF($E44&lt;&gt;1,IF(ISNUMBER(INDEX(Import.PLE,Detalhamento!$E44,Detalhamento!AQ$15)),IF(INDEX(Import.PLE,Detalhamento!$E44,Detalhamento!AQ$15)&lt;=mediçao,OFFSET(Import.PLQ,$A44-1,AQ$15-1,1,1),0),0),PLE!$AA$28*OFFSET(Import.PLQ,$A44-1,AQ$15-1,1,1)),IF($E44&lt;&gt;1,IF(ISNUMBER(INDEX(Import.PLE,Detalhamento!$E44,Detalhamento!AQ$15)),IF(INDEX(Import.PLE,Detalhamento!$E44,Detalhamento!AQ$15)&lt;=mediçao,0,OFFSET(Import.PLQ,$A44-1,AQ$15-1,1,1)),OFFSET(Import.PLQ,$A44-1,AQ$15-1,1,1)),(1-PLE!$AA$28)*OFFSET(Import.PLQ,$A44-1,AQ$15-1,1,1))))</f>
        <v>0</v>
      </c>
      <c r="AR44" s="183">
        <f ca="1">IF(AR$13="",0,CHOOSE(Detalhamento.OpçãoServiços,OFFSET(Import.PLQ,$A44-1,AR$15-1,1,1),IF($E44&lt;&gt;1,IF(ISNUMBER(INDEX(Import.PLE,Detalhamento!$E44,Detalhamento!AR$15)),IF(INDEX(Import.PLE,Detalhamento!$E44,Detalhamento!AR$15)&lt;=mediçao,OFFSET(Import.PLQ,$A44-1,AR$15-1,1,1),0),0),PLE!$AA$28*OFFSET(Import.PLQ,$A44-1,AR$15-1,1,1)),IF($E44&lt;&gt;1,IF(ISNUMBER(INDEX(Import.PLE,Detalhamento!$E44,Detalhamento!AR$15)),IF(INDEX(Import.PLE,Detalhamento!$E44,Detalhamento!AR$15)&lt;=mediçao,0,OFFSET(Import.PLQ,$A44-1,AR$15-1,1,1)),OFFSET(Import.PLQ,$A44-1,AR$15-1,1,1)),(1-PLE!$AA$28)*OFFSET(Import.PLQ,$A44-1,AR$15-1,1,1))))</f>
        <v>0</v>
      </c>
      <c r="AS44" s="183">
        <f ca="1">IF(AS$13="",0,CHOOSE(Detalhamento.OpçãoServiços,OFFSET(Import.PLQ,$A44-1,AS$15-1,1,1),IF($E44&lt;&gt;1,IF(ISNUMBER(INDEX(Import.PLE,Detalhamento!$E44,Detalhamento!AS$15)),IF(INDEX(Import.PLE,Detalhamento!$E44,Detalhamento!AS$15)&lt;=mediçao,OFFSET(Import.PLQ,$A44-1,AS$15-1,1,1),0),0),PLE!$AA$28*OFFSET(Import.PLQ,$A44-1,AS$15-1,1,1)),IF($E44&lt;&gt;1,IF(ISNUMBER(INDEX(Import.PLE,Detalhamento!$E44,Detalhamento!AS$15)),IF(INDEX(Import.PLE,Detalhamento!$E44,Detalhamento!AS$15)&lt;=mediçao,0,OFFSET(Import.PLQ,$A44-1,AS$15-1,1,1)),OFFSET(Import.PLQ,$A44-1,AS$15-1,1,1)),(1-PLE!$AA$28)*OFFSET(Import.PLQ,$A44-1,AS$15-1,1,1))))</f>
        <v>0</v>
      </c>
      <c r="AT44" s="183">
        <f ca="1">IF(AT$13="",0,CHOOSE(Detalhamento.OpçãoServiços,OFFSET(Import.PLQ,$A44-1,AT$15-1,1,1),IF($E44&lt;&gt;1,IF(ISNUMBER(INDEX(Import.PLE,Detalhamento!$E44,Detalhamento!AT$15)),IF(INDEX(Import.PLE,Detalhamento!$E44,Detalhamento!AT$15)&lt;=mediçao,OFFSET(Import.PLQ,$A44-1,AT$15-1,1,1),0),0),PLE!$AA$28*OFFSET(Import.PLQ,$A44-1,AT$15-1,1,1)),IF($E44&lt;&gt;1,IF(ISNUMBER(INDEX(Import.PLE,Detalhamento!$E44,Detalhamento!AT$15)),IF(INDEX(Import.PLE,Detalhamento!$E44,Detalhamento!AT$15)&lt;=mediçao,0,OFFSET(Import.PLQ,$A44-1,AT$15-1,1,1)),OFFSET(Import.PLQ,$A44-1,AT$15-1,1,1)),(1-PLE!$AA$28)*OFFSET(Import.PLQ,$A44-1,AT$15-1,1,1))))</f>
        <v>0</v>
      </c>
      <c r="AU44" s="183">
        <f ca="1">IF(AU$13="",0,CHOOSE(Detalhamento.OpçãoServiços,OFFSET(Import.PLQ,$A44-1,AU$15-1,1,1),IF($E44&lt;&gt;1,IF(ISNUMBER(INDEX(Import.PLE,Detalhamento!$E44,Detalhamento!AU$15)),IF(INDEX(Import.PLE,Detalhamento!$E44,Detalhamento!AU$15)&lt;=mediçao,OFFSET(Import.PLQ,$A44-1,AU$15-1,1,1),0),0),PLE!$AA$28*OFFSET(Import.PLQ,$A44-1,AU$15-1,1,1)),IF($E44&lt;&gt;1,IF(ISNUMBER(INDEX(Import.PLE,Detalhamento!$E44,Detalhamento!AU$15)),IF(INDEX(Import.PLE,Detalhamento!$E44,Detalhamento!AU$15)&lt;=mediçao,0,OFFSET(Import.PLQ,$A44-1,AU$15-1,1,1)),OFFSET(Import.PLQ,$A44-1,AU$15-1,1,1)),(1-PLE!$AA$28)*OFFSET(Import.PLQ,$A44-1,AU$15-1,1,1))))</f>
        <v>0</v>
      </c>
      <c r="AV44" s="183">
        <f ca="1">IF(AV$13="",0,CHOOSE(Detalhamento.OpçãoServiços,OFFSET(Import.PLQ,$A44-1,AV$15-1,1,1),IF($E44&lt;&gt;1,IF(ISNUMBER(INDEX(Import.PLE,Detalhamento!$E44,Detalhamento!AV$15)),IF(INDEX(Import.PLE,Detalhamento!$E44,Detalhamento!AV$15)&lt;=mediçao,OFFSET(Import.PLQ,$A44-1,AV$15-1,1,1),0),0),PLE!$AA$28*OFFSET(Import.PLQ,$A44-1,AV$15-1,1,1)),IF($E44&lt;&gt;1,IF(ISNUMBER(INDEX(Import.PLE,Detalhamento!$E44,Detalhamento!AV$15)),IF(INDEX(Import.PLE,Detalhamento!$E44,Detalhamento!AV$15)&lt;=mediçao,0,OFFSET(Import.PLQ,$A44-1,AV$15-1,1,1)),OFFSET(Import.PLQ,$A44-1,AV$15-1,1,1)),(1-PLE!$AA$28)*OFFSET(Import.PLQ,$A44-1,AV$15-1,1,1))))</f>
        <v>0</v>
      </c>
      <c r="AW44" s="183">
        <f ca="1">IF(AW$13="",0,CHOOSE(Detalhamento.OpçãoServiços,OFFSET(Import.PLQ,$A44-1,AW$15-1,1,1),IF($E44&lt;&gt;1,IF(ISNUMBER(INDEX(Import.PLE,Detalhamento!$E44,Detalhamento!AW$15)),IF(INDEX(Import.PLE,Detalhamento!$E44,Detalhamento!AW$15)&lt;=mediçao,OFFSET(Import.PLQ,$A44-1,AW$15-1,1,1),0),0),PLE!$AA$28*OFFSET(Import.PLQ,$A44-1,AW$15-1,1,1)),IF($E44&lt;&gt;1,IF(ISNUMBER(INDEX(Import.PLE,Detalhamento!$E44,Detalhamento!AW$15)),IF(INDEX(Import.PLE,Detalhamento!$E44,Detalhamento!AW$15)&lt;=mediçao,0,OFFSET(Import.PLQ,$A44-1,AW$15-1,1,1)),OFFSET(Import.PLQ,$A44-1,AW$15-1,1,1)),(1-PLE!$AA$28)*OFFSET(Import.PLQ,$A44-1,AW$15-1,1,1))))</f>
        <v>0</v>
      </c>
      <c r="AX44" s="183">
        <f ca="1">IF(AX$13="",0,CHOOSE(Detalhamento.OpçãoServiços,OFFSET(Import.PLQ,$A44-1,AX$15-1,1,1),IF($E44&lt;&gt;1,IF(ISNUMBER(INDEX(Import.PLE,Detalhamento!$E44,Detalhamento!AX$15)),IF(INDEX(Import.PLE,Detalhamento!$E44,Detalhamento!AX$15)&lt;=mediçao,OFFSET(Import.PLQ,$A44-1,AX$15-1,1,1),0),0),PLE!$AA$28*OFFSET(Import.PLQ,$A44-1,AX$15-1,1,1)),IF($E44&lt;&gt;1,IF(ISNUMBER(INDEX(Import.PLE,Detalhamento!$E44,Detalhamento!AX$15)),IF(INDEX(Import.PLE,Detalhamento!$E44,Detalhamento!AX$15)&lt;=mediçao,0,OFFSET(Import.PLQ,$A44-1,AX$15-1,1,1)),OFFSET(Import.PLQ,$A44-1,AX$15-1,1,1)),(1-PLE!$AA$28)*OFFSET(Import.PLQ,$A44-1,AX$15-1,1,1))))</f>
        <v>0</v>
      </c>
      <c r="AY44" s="183">
        <f ca="1">IF(AY$13="",0,CHOOSE(Detalhamento.OpçãoServiços,OFFSET(Import.PLQ,$A44-1,AY$15-1,1,1),IF($E44&lt;&gt;1,IF(ISNUMBER(INDEX(Import.PLE,Detalhamento!$E44,Detalhamento!AY$15)),IF(INDEX(Import.PLE,Detalhamento!$E44,Detalhamento!AY$15)&lt;=mediçao,OFFSET(Import.PLQ,$A44-1,AY$15-1,1,1),0),0),PLE!$AA$28*OFFSET(Import.PLQ,$A44-1,AY$15-1,1,1)),IF($E44&lt;&gt;1,IF(ISNUMBER(INDEX(Import.PLE,Detalhamento!$E44,Detalhamento!AY$15)),IF(INDEX(Import.PLE,Detalhamento!$E44,Detalhamento!AY$15)&lt;=mediçao,0,OFFSET(Import.PLQ,$A44-1,AY$15-1,1,1)),OFFSET(Import.PLQ,$A44-1,AY$15-1,1,1)),(1-PLE!$AA$28)*OFFSET(Import.PLQ,$A44-1,AY$15-1,1,1))))</f>
        <v>0</v>
      </c>
      <c r="AZ44" s="183">
        <f ca="1">IF(AZ$13="",0,CHOOSE(Detalhamento.OpçãoServiços,OFFSET(Import.PLQ,$A44-1,AZ$15-1,1,1),IF($E44&lt;&gt;1,IF(ISNUMBER(INDEX(Import.PLE,Detalhamento!$E44,Detalhamento!AZ$15)),IF(INDEX(Import.PLE,Detalhamento!$E44,Detalhamento!AZ$15)&lt;=mediçao,OFFSET(Import.PLQ,$A44-1,AZ$15-1,1,1),0),0),PLE!$AA$28*OFFSET(Import.PLQ,$A44-1,AZ$15-1,1,1)),IF($E44&lt;&gt;1,IF(ISNUMBER(INDEX(Import.PLE,Detalhamento!$E44,Detalhamento!AZ$15)),IF(INDEX(Import.PLE,Detalhamento!$E44,Detalhamento!AZ$15)&lt;=mediçao,0,OFFSET(Import.PLQ,$A44-1,AZ$15-1,1,1)),OFFSET(Import.PLQ,$A44-1,AZ$15-1,1,1)),(1-PLE!$AA$28)*OFFSET(Import.PLQ,$A44-1,AZ$15-1,1,1))))</f>
        <v>0</v>
      </c>
      <c r="BA44" s="183">
        <f ca="1">IF(BA$13="",0,CHOOSE(Detalhamento.OpçãoServiços,OFFSET(Import.PLQ,$A44-1,BA$15-1,1,1),IF($E44&lt;&gt;1,IF(ISNUMBER(INDEX(Import.PLE,Detalhamento!$E44,Detalhamento!BA$15)),IF(INDEX(Import.PLE,Detalhamento!$E44,Detalhamento!BA$15)&lt;=mediçao,OFFSET(Import.PLQ,$A44-1,BA$15-1,1,1),0),0),PLE!$AA$28*OFFSET(Import.PLQ,$A44-1,BA$15-1,1,1)),IF($E44&lt;&gt;1,IF(ISNUMBER(INDEX(Import.PLE,Detalhamento!$E44,Detalhamento!BA$15)),IF(INDEX(Import.PLE,Detalhamento!$E44,Detalhamento!BA$15)&lt;=mediçao,0,OFFSET(Import.PLQ,$A44-1,BA$15-1,1,1)),OFFSET(Import.PLQ,$A44-1,BA$15-1,1,1)),(1-PLE!$AA$28)*OFFSET(Import.PLQ,$A44-1,BA$15-1,1,1))))</f>
        <v>0</v>
      </c>
      <c r="BB44" s="183">
        <f ca="1">IF(BB$13="",0,CHOOSE(Detalhamento.OpçãoServiços,OFFSET(Import.PLQ,$A44-1,BB$15-1,1,1),IF($E44&lt;&gt;1,IF(ISNUMBER(INDEX(Import.PLE,Detalhamento!$E44,Detalhamento!BB$15)),IF(INDEX(Import.PLE,Detalhamento!$E44,Detalhamento!BB$15)&lt;=mediçao,OFFSET(Import.PLQ,$A44-1,BB$15-1,1,1),0),0),PLE!$AA$28*OFFSET(Import.PLQ,$A44-1,BB$15-1,1,1)),IF($E44&lt;&gt;1,IF(ISNUMBER(INDEX(Import.PLE,Detalhamento!$E44,Detalhamento!BB$15)),IF(INDEX(Import.PLE,Detalhamento!$E44,Detalhamento!BB$15)&lt;=mediçao,0,OFFSET(Import.PLQ,$A44-1,BB$15-1,1,1)),OFFSET(Import.PLQ,$A44-1,BB$15-1,1,1)),(1-PLE!$AA$28)*OFFSET(Import.PLQ,$A44-1,BB$15-1,1,1))))</f>
        <v>0</v>
      </c>
      <c r="BC44" s="183">
        <f ca="1">IF(BC$13="",0,CHOOSE(Detalhamento.OpçãoServiços,OFFSET(Import.PLQ,$A44-1,BC$15-1,1,1),IF($E44&lt;&gt;1,IF(ISNUMBER(INDEX(Import.PLE,Detalhamento!$E44,Detalhamento!BC$15)),IF(INDEX(Import.PLE,Detalhamento!$E44,Detalhamento!BC$15)&lt;=mediçao,OFFSET(Import.PLQ,$A44-1,BC$15-1,1,1),0),0),PLE!$AA$28*OFFSET(Import.PLQ,$A44-1,BC$15-1,1,1)),IF($E44&lt;&gt;1,IF(ISNUMBER(INDEX(Import.PLE,Detalhamento!$E44,Detalhamento!BC$15)),IF(INDEX(Import.PLE,Detalhamento!$E44,Detalhamento!BC$15)&lt;=mediçao,0,OFFSET(Import.PLQ,$A44-1,BC$15-1,1,1)),OFFSET(Import.PLQ,$A44-1,BC$15-1,1,1)),(1-PLE!$AA$28)*OFFSET(Import.PLQ,$A44-1,BC$15-1,1,1))))</f>
        <v>0</v>
      </c>
      <c r="BD44" s="183">
        <f ca="1">IF(BD$13="",0,CHOOSE(Detalhamento.OpçãoServiços,OFFSET(Import.PLQ,$A44-1,BD$15-1,1,1),IF($E44&lt;&gt;1,IF(ISNUMBER(INDEX(Import.PLE,Detalhamento!$E44,Detalhamento!BD$15)),IF(INDEX(Import.PLE,Detalhamento!$E44,Detalhamento!BD$15)&lt;=mediçao,OFFSET(Import.PLQ,$A44-1,BD$15-1,1,1),0),0),PLE!$AA$28*OFFSET(Import.PLQ,$A44-1,BD$15-1,1,1)),IF($E44&lt;&gt;1,IF(ISNUMBER(INDEX(Import.PLE,Detalhamento!$E44,Detalhamento!BD$15)),IF(INDEX(Import.PLE,Detalhamento!$E44,Detalhamento!BD$15)&lt;=mediçao,0,OFFSET(Import.PLQ,$A44-1,BD$15-1,1,1)),OFFSET(Import.PLQ,$A44-1,BD$15-1,1,1)),(1-PLE!$AA$28)*OFFSET(Import.PLQ,$A44-1,BD$15-1,1,1))))</f>
        <v>0</v>
      </c>
      <c r="BE44" s="183">
        <f ca="1">IF(BE$13="",0,CHOOSE(Detalhamento.OpçãoServiços,OFFSET(Import.PLQ,$A44-1,BE$15-1,1,1),IF($E44&lt;&gt;1,IF(ISNUMBER(INDEX(Import.PLE,Detalhamento!$E44,Detalhamento!BE$15)),IF(INDEX(Import.PLE,Detalhamento!$E44,Detalhamento!BE$15)&lt;=mediçao,OFFSET(Import.PLQ,$A44-1,BE$15-1,1,1),0),0),PLE!$AA$28*OFFSET(Import.PLQ,$A44-1,BE$15-1,1,1)),IF($E44&lt;&gt;1,IF(ISNUMBER(INDEX(Import.PLE,Detalhamento!$E44,Detalhamento!BE$15)),IF(INDEX(Import.PLE,Detalhamento!$E44,Detalhamento!BE$15)&lt;=mediçao,0,OFFSET(Import.PLQ,$A44-1,BE$15-1,1,1)),OFFSET(Import.PLQ,$A44-1,BE$15-1,1,1)),(1-PLE!$AA$28)*OFFSET(Import.PLQ,$A44-1,BE$15-1,1,1))))</f>
        <v>0</v>
      </c>
      <c r="BF44" s="183">
        <f ca="1">IF(BF$13="",0,CHOOSE(Detalhamento.OpçãoServiços,OFFSET(Import.PLQ,$A44-1,BF$15-1,1,1),IF($E44&lt;&gt;1,IF(ISNUMBER(INDEX(Import.PLE,Detalhamento!$E44,Detalhamento!BF$15)),IF(INDEX(Import.PLE,Detalhamento!$E44,Detalhamento!BF$15)&lt;=mediçao,OFFSET(Import.PLQ,$A44-1,BF$15-1,1,1),0),0),PLE!$AA$28*OFFSET(Import.PLQ,$A44-1,BF$15-1,1,1)),IF($E44&lt;&gt;1,IF(ISNUMBER(INDEX(Import.PLE,Detalhamento!$E44,Detalhamento!BF$15)),IF(INDEX(Import.PLE,Detalhamento!$E44,Detalhamento!BF$15)&lt;=mediçao,0,OFFSET(Import.PLQ,$A44-1,BF$15-1,1,1)),OFFSET(Import.PLQ,$A44-1,BF$15-1,1,1)),(1-PLE!$AA$28)*OFFSET(Import.PLQ,$A44-1,BF$15-1,1,1))))</f>
        <v>0</v>
      </c>
      <c r="BG44" s="183">
        <f ca="1">IF(BG$13="",0,CHOOSE(Detalhamento.OpçãoServiços,OFFSET(Import.PLQ,$A44-1,BG$15-1,1,1),IF($E44&lt;&gt;1,IF(ISNUMBER(INDEX(Import.PLE,Detalhamento!$E44,Detalhamento!BG$15)),IF(INDEX(Import.PLE,Detalhamento!$E44,Detalhamento!BG$15)&lt;=mediçao,OFFSET(Import.PLQ,$A44-1,BG$15-1,1,1),0),0),PLE!$AA$28*OFFSET(Import.PLQ,$A44-1,BG$15-1,1,1)),IF($E44&lt;&gt;1,IF(ISNUMBER(INDEX(Import.PLE,Detalhamento!$E44,Detalhamento!BG$15)),IF(INDEX(Import.PLE,Detalhamento!$E44,Detalhamento!BG$15)&lt;=mediçao,0,OFFSET(Import.PLQ,$A44-1,BG$15-1,1,1)),OFFSET(Import.PLQ,$A44-1,BG$15-1,1,1)),(1-PLE!$AA$28)*OFFSET(Import.PLQ,$A44-1,BG$15-1,1,1))))</f>
        <v>0</v>
      </c>
      <c r="BH44" s="183">
        <f ca="1">IF(BH$13="",0,CHOOSE(Detalhamento.OpçãoServiços,OFFSET(Import.PLQ,$A44-1,BH$15-1,1,1),IF($E44&lt;&gt;1,IF(ISNUMBER(INDEX(Import.PLE,Detalhamento!$E44,Detalhamento!BH$15)),IF(INDEX(Import.PLE,Detalhamento!$E44,Detalhamento!BH$15)&lt;=mediçao,OFFSET(Import.PLQ,$A44-1,BH$15-1,1,1),0),0),PLE!$AA$28*OFFSET(Import.PLQ,$A44-1,BH$15-1,1,1)),IF($E44&lt;&gt;1,IF(ISNUMBER(INDEX(Import.PLE,Detalhamento!$E44,Detalhamento!BH$15)),IF(INDEX(Import.PLE,Detalhamento!$E44,Detalhamento!BH$15)&lt;=mediçao,0,OFFSET(Import.PLQ,$A44-1,BH$15-1,1,1)),OFFSET(Import.PLQ,$A44-1,BH$15-1,1,1)),(1-PLE!$AA$28)*OFFSET(Import.PLQ,$A44-1,BH$15-1,1,1))))</f>
        <v>0</v>
      </c>
      <c r="BI44" s="183">
        <f ca="1">IF(BI$13="",0,CHOOSE(Detalhamento.OpçãoServiços,OFFSET(Import.PLQ,$A44-1,BI$15-1,1,1),IF($E44&lt;&gt;1,IF(ISNUMBER(INDEX(Import.PLE,Detalhamento!$E44,Detalhamento!BI$15)),IF(INDEX(Import.PLE,Detalhamento!$E44,Detalhamento!BI$15)&lt;=mediçao,OFFSET(Import.PLQ,$A44-1,BI$15-1,1,1),0),0),PLE!$AA$28*OFFSET(Import.PLQ,$A44-1,BI$15-1,1,1)),IF($E44&lt;&gt;1,IF(ISNUMBER(INDEX(Import.PLE,Detalhamento!$E44,Detalhamento!BI$15)),IF(INDEX(Import.PLE,Detalhamento!$E44,Detalhamento!BI$15)&lt;=mediçao,0,OFFSET(Import.PLQ,$A44-1,BI$15-1,1,1)),OFFSET(Import.PLQ,$A44-1,BI$15-1,1,1)),(1-PLE!$AA$28)*OFFSET(Import.PLQ,$A44-1,BI$15-1,1,1))))</f>
        <v>0</v>
      </c>
    </row>
    <row r="45" spans="1:61" x14ac:dyDescent="0.2">
      <c r="A45" s="196">
        <v>51</v>
      </c>
      <c r="B45" s="28" t="str">
        <f t="shared" ca="1" si="8"/>
        <v>Evento</v>
      </c>
      <c r="E45" s="193">
        <f t="shared" ca="1" si="9"/>
        <v>7</v>
      </c>
      <c r="F45" s="194">
        <f t="shared" ca="1" si="10"/>
        <v>70000</v>
      </c>
      <c r="G45" s="194" t="str">
        <f t="shared" ca="1" si="14"/>
        <v>Evento</v>
      </c>
      <c r="H45" s="222" t="str">
        <f t="shared" ca="1" si="14"/>
        <v>TRANSPORTE DE MATERIAIS DE PAVIMENTAÇÃO</v>
      </c>
      <c r="I45" s="48" t="str">
        <f t="shared" ca="1" si="12"/>
        <v>R$</v>
      </c>
      <c r="J45" s="183">
        <f t="shared" ca="1" si="13"/>
        <v>109660.31</v>
      </c>
      <c r="K45" s="83"/>
      <c r="L45" s="183">
        <f ca="1">IF(L$13="",0,CHOOSE(Detalhamento.OpçãoServiços,OFFSET(Import.PLQ,$A45-1,L$15-1,1,1),IF($E45&lt;&gt;1,IF(ISNUMBER(INDEX(Import.PLE,Detalhamento!$E45,Detalhamento!L$15)),IF(INDEX(Import.PLE,Detalhamento!$E45,Detalhamento!L$15)&lt;=mediçao,OFFSET(Import.PLQ,$A45-1,L$15-1,1,1),0),0),PLE!$AA$28*OFFSET(Import.PLQ,$A45-1,L$15-1,1,1)),IF($E45&lt;&gt;1,IF(ISNUMBER(INDEX(Import.PLE,Detalhamento!$E45,Detalhamento!L$15)),IF(INDEX(Import.PLE,Detalhamento!$E45,Detalhamento!L$15)&lt;=mediçao,0,OFFSET(Import.PLQ,$A45-1,L$15-1,1,1)),OFFSET(Import.PLQ,$A45-1,L$15-1,1,1)),(1-PLE!$AA$28)*OFFSET(Import.PLQ,$A45-1,L$15-1,1,1))))</f>
        <v>0</v>
      </c>
      <c r="M45" s="183">
        <f ca="1">IF(M$13="",0,CHOOSE(Detalhamento.OpçãoServiços,OFFSET(Import.PLQ,$A45-1,M$15-1,1,1),IF($E45&lt;&gt;1,IF(ISNUMBER(INDEX(Import.PLE,Detalhamento!$E45,Detalhamento!M$15)),IF(INDEX(Import.PLE,Detalhamento!$E45,Detalhamento!M$15)&lt;=mediçao,OFFSET(Import.PLQ,$A45-1,M$15-1,1,1),0),0),PLE!$AA$28*OFFSET(Import.PLQ,$A45-1,M$15-1,1,1)),IF($E45&lt;&gt;1,IF(ISNUMBER(INDEX(Import.PLE,Detalhamento!$E45,Detalhamento!M$15)),IF(INDEX(Import.PLE,Detalhamento!$E45,Detalhamento!M$15)&lt;=mediçao,0,OFFSET(Import.PLQ,$A45-1,M$15-1,1,1)),OFFSET(Import.PLQ,$A45-1,M$15-1,1,1)),(1-PLE!$AA$28)*OFFSET(Import.PLQ,$A45-1,M$15-1,1,1))))</f>
        <v>109660.31</v>
      </c>
      <c r="N45" s="183">
        <f ca="1">IF(N$13="",0,CHOOSE(Detalhamento.OpçãoServiços,OFFSET(Import.PLQ,$A45-1,N$15-1,1,1),IF($E45&lt;&gt;1,IF(ISNUMBER(INDEX(Import.PLE,Detalhamento!$E45,Detalhamento!N$15)),IF(INDEX(Import.PLE,Detalhamento!$E45,Detalhamento!N$15)&lt;=mediçao,OFFSET(Import.PLQ,$A45-1,N$15-1,1,1),0),0),PLE!$AA$28*OFFSET(Import.PLQ,$A45-1,N$15-1,1,1)),IF($E45&lt;&gt;1,IF(ISNUMBER(INDEX(Import.PLE,Detalhamento!$E45,Detalhamento!N$15)),IF(INDEX(Import.PLE,Detalhamento!$E45,Detalhamento!N$15)&lt;=mediçao,0,OFFSET(Import.PLQ,$A45-1,N$15-1,1,1)),OFFSET(Import.PLQ,$A45-1,N$15-1,1,1)),(1-PLE!$AA$28)*OFFSET(Import.PLQ,$A45-1,N$15-1,1,1))))</f>
        <v>0</v>
      </c>
      <c r="O45" s="183">
        <f ca="1">IF(O$13="",0,CHOOSE(Detalhamento.OpçãoServiços,OFFSET(Import.PLQ,$A45-1,O$15-1,1,1),IF($E45&lt;&gt;1,IF(ISNUMBER(INDEX(Import.PLE,Detalhamento!$E45,Detalhamento!O$15)),IF(INDEX(Import.PLE,Detalhamento!$E45,Detalhamento!O$15)&lt;=mediçao,OFFSET(Import.PLQ,$A45-1,O$15-1,1,1),0),0),PLE!$AA$28*OFFSET(Import.PLQ,$A45-1,O$15-1,1,1)),IF($E45&lt;&gt;1,IF(ISNUMBER(INDEX(Import.PLE,Detalhamento!$E45,Detalhamento!O$15)),IF(INDEX(Import.PLE,Detalhamento!$E45,Detalhamento!O$15)&lt;=mediçao,0,OFFSET(Import.PLQ,$A45-1,O$15-1,1,1)),OFFSET(Import.PLQ,$A45-1,O$15-1,1,1)),(1-PLE!$AA$28)*OFFSET(Import.PLQ,$A45-1,O$15-1,1,1))))</f>
        <v>0</v>
      </c>
      <c r="P45" s="183">
        <f ca="1">IF(P$13="",0,CHOOSE(Detalhamento.OpçãoServiços,OFFSET(Import.PLQ,$A45-1,P$15-1,1,1),IF($E45&lt;&gt;1,IF(ISNUMBER(INDEX(Import.PLE,Detalhamento!$E45,Detalhamento!P$15)),IF(INDEX(Import.PLE,Detalhamento!$E45,Detalhamento!P$15)&lt;=mediçao,OFFSET(Import.PLQ,$A45-1,P$15-1,1,1),0),0),PLE!$AA$28*OFFSET(Import.PLQ,$A45-1,P$15-1,1,1)),IF($E45&lt;&gt;1,IF(ISNUMBER(INDEX(Import.PLE,Detalhamento!$E45,Detalhamento!P$15)),IF(INDEX(Import.PLE,Detalhamento!$E45,Detalhamento!P$15)&lt;=mediçao,0,OFFSET(Import.PLQ,$A45-1,P$15-1,1,1)),OFFSET(Import.PLQ,$A45-1,P$15-1,1,1)),(1-PLE!$AA$28)*OFFSET(Import.PLQ,$A45-1,P$15-1,1,1))))</f>
        <v>0</v>
      </c>
      <c r="Q45" s="183">
        <f ca="1">IF(Q$13="",0,CHOOSE(Detalhamento.OpçãoServiços,OFFSET(Import.PLQ,$A45-1,Q$15-1,1,1),IF($E45&lt;&gt;1,IF(ISNUMBER(INDEX(Import.PLE,Detalhamento!$E45,Detalhamento!Q$15)),IF(INDEX(Import.PLE,Detalhamento!$E45,Detalhamento!Q$15)&lt;=mediçao,OFFSET(Import.PLQ,$A45-1,Q$15-1,1,1),0),0),PLE!$AA$28*OFFSET(Import.PLQ,$A45-1,Q$15-1,1,1)),IF($E45&lt;&gt;1,IF(ISNUMBER(INDEX(Import.PLE,Detalhamento!$E45,Detalhamento!Q$15)),IF(INDEX(Import.PLE,Detalhamento!$E45,Detalhamento!Q$15)&lt;=mediçao,0,OFFSET(Import.PLQ,$A45-1,Q$15-1,1,1)),OFFSET(Import.PLQ,$A45-1,Q$15-1,1,1)),(1-PLE!$AA$28)*OFFSET(Import.PLQ,$A45-1,Q$15-1,1,1))))</f>
        <v>0</v>
      </c>
      <c r="R45" s="183">
        <f ca="1">IF(R$13="",0,CHOOSE(Detalhamento.OpçãoServiços,OFFSET(Import.PLQ,$A45-1,R$15-1,1,1),IF($E45&lt;&gt;1,IF(ISNUMBER(INDEX(Import.PLE,Detalhamento!$E45,Detalhamento!R$15)),IF(INDEX(Import.PLE,Detalhamento!$E45,Detalhamento!R$15)&lt;=mediçao,OFFSET(Import.PLQ,$A45-1,R$15-1,1,1),0),0),PLE!$AA$28*OFFSET(Import.PLQ,$A45-1,R$15-1,1,1)),IF($E45&lt;&gt;1,IF(ISNUMBER(INDEX(Import.PLE,Detalhamento!$E45,Detalhamento!R$15)),IF(INDEX(Import.PLE,Detalhamento!$E45,Detalhamento!R$15)&lt;=mediçao,0,OFFSET(Import.PLQ,$A45-1,R$15-1,1,1)),OFFSET(Import.PLQ,$A45-1,R$15-1,1,1)),(1-PLE!$AA$28)*OFFSET(Import.PLQ,$A45-1,R$15-1,1,1))))</f>
        <v>0</v>
      </c>
      <c r="S45" s="183">
        <f ca="1">IF(S$13="",0,CHOOSE(Detalhamento.OpçãoServiços,OFFSET(Import.PLQ,$A45-1,S$15-1,1,1),IF($E45&lt;&gt;1,IF(ISNUMBER(INDEX(Import.PLE,Detalhamento!$E45,Detalhamento!S$15)),IF(INDEX(Import.PLE,Detalhamento!$E45,Detalhamento!S$15)&lt;=mediçao,OFFSET(Import.PLQ,$A45-1,S$15-1,1,1),0),0),PLE!$AA$28*OFFSET(Import.PLQ,$A45-1,S$15-1,1,1)),IF($E45&lt;&gt;1,IF(ISNUMBER(INDEX(Import.PLE,Detalhamento!$E45,Detalhamento!S$15)),IF(INDEX(Import.PLE,Detalhamento!$E45,Detalhamento!S$15)&lt;=mediçao,0,OFFSET(Import.PLQ,$A45-1,S$15-1,1,1)),OFFSET(Import.PLQ,$A45-1,S$15-1,1,1)),(1-PLE!$AA$28)*OFFSET(Import.PLQ,$A45-1,S$15-1,1,1))))</f>
        <v>0</v>
      </c>
      <c r="T45" s="183">
        <f ca="1">IF(T$13="",0,CHOOSE(Detalhamento.OpçãoServiços,OFFSET(Import.PLQ,$A45-1,T$15-1,1,1),IF($E45&lt;&gt;1,IF(ISNUMBER(INDEX(Import.PLE,Detalhamento!$E45,Detalhamento!T$15)),IF(INDEX(Import.PLE,Detalhamento!$E45,Detalhamento!T$15)&lt;=mediçao,OFFSET(Import.PLQ,$A45-1,T$15-1,1,1),0),0),PLE!$AA$28*OFFSET(Import.PLQ,$A45-1,T$15-1,1,1)),IF($E45&lt;&gt;1,IF(ISNUMBER(INDEX(Import.PLE,Detalhamento!$E45,Detalhamento!T$15)),IF(INDEX(Import.PLE,Detalhamento!$E45,Detalhamento!T$15)&lt;=mediçao,0,OFFSET(Import.PLQ,$A45-1,T$15-1,1,1)),OFFSET(Import.PLQ,$A45-1,T$15-1,1,1)),(1-PLE!$AA$28)*OFFSET(Import.PLQ,$A45-1,T$15-1,1,1))))</f>
        <v>0</v>
      </c>
      <c r="U45" s="183">
        <f ca="1">IF(U$13="",0,CHOOSE(Detalhamento.OpçãoServiços,OFFSET(Import.PLQ,$A45-1,U$15-1,1,1),IF($E45&lt;&gt;1,IF(ISNUMBER(INDEX(Import.PLE,Detalhamento!$E45,Detalhamento!U$15)),IF(INDEX(Import.PLE,Detalhamento!$E45,Detalhamento!U$15)&lt;=mediçao,OFFSET(Import.PLQ,$A45-1,U$15-1,1,1),0),0),PLE!$AA$28*OFFSET(Import.PLQ,$A45-1,U$15-1,1,1)),IF($E45&lt;&gt;1,IF(ISNUMBER(INDEX(Import.PLE,Detalhamento!$E45,Detalhamento!U$15)),IF(INDEX(Import.PLE,Detalhamento!$E45,Detalhamento!U$15)&lt;=mediçao,0,OFFSET(Import.PLQ,$A45-1,U$15-1,1,1)),OFFSET(Import.PLQ,$A45-1,U$15-1,1,1)),(1-PLE!$AA$28)*OFFSET(Import.PLQ,$A45-1,U$15-1,1,1))))</f>
        <v>0</v>
      </c>
      <c r="V45" s="183">
        <f ca="1">IF(V$13="",0,CHOOSE(Detalhamento.OpçãoServiços,OFFSET(Import.PLQ,$A45-1,V$15-1,1,1),IF($E45&lt;&gt;1,IF(ISNUMBER(INDEX(Import.PLE,Detalhamento!$E45,Detalhamento!V$15)),IF(INDEX(Import.PLE,Detalhamento!$E45,Detalhamento!V$15)&lt;=mediçao,OFFSET(Import.PLQ,$A45-1,V$15-1,1,1),0),0),PLE!$AA$28*OFFSET(Import.PLQ,$A45-1,V$15-1,1,1)),IF($E45&lt;&gt;1,IF(ISNUMBER(INDEX(Import.PLE,Detalhamento!$E45,Detalhamento!V$15)),IF(INDEX(Import.PLE,Detalhamento!$E45,Detalhamento!V$15)&lt;=mediçao,0,OFFSET(Import.PLQ,$A45-1,V$15-1,1,1)),OFFSET(Import.PLQ,$A45-1,V$15-1,1,1)),(1-PLE!$AA$28)*OFFSET(Import.PLQ,$A45-1,V$15-1,1,1))))</f>
        <v>0</v>
      </c>
      <c r="W45" s="183">
        <f ca="1">IF(W$13="",0,CHOOSE(Detalhamento.OpçãoServiços,OFFSET(Import.PLQ,$A45-1,W$15-1,1,1),IF($E45&lt;&gt;1,IF(ISNUMBER(INDEX(Import.PLE,Detalhamento!$E45,Detalhamento!W$15)),IF(INDEX(Import.PLE,Detalhamento!$E45,Detalhamento!W$15)&lt;=mediçao,OFFSET(Import.PLQ,$A45-1,W$15-1,1,1),0),0),PLE!$AA$28*OFFSET(Import.PLQ,$A45-1,W$15-1,1,1)),IF($E45&lt;&gt;1,IF(ISNUMBER(INDEX(Import.PLE,Detalhamento!$E45,Detalhamento!W$15)),IF(INDEX(Import.PLE,Detalhamento!$E45,Detalhamento!W$15)&lt;=mediçao,0,OFFSET(Import.PLQ,$A45-1,W$15-1,1,1)),OFFSET(Import.PLQ,$A45-1,W$15-1,1,1)),(1-PLE!$AA$28)*OFFSET(Import.PLQ,$A45-1,W$15-1,1,1))))</f>
        <v>0</v>
      </c>
      <c r="X45" s="183">
        <f ca="1">IF(X$13="",0,CHOOSE(Detalhamento.OpçãoServiços,OFFSET(Import.PLQ,$A45-1,X$15-1,1,1),IF($E45&lt;&gt;1,IF(ISNUMBER(INDEX(Import.PLE,Detalhamento!$E45,Detalhamento!X$15)),IF(INDEX(Import.PLE,Detalhamento!$E45,Detalhamento!X$15)&lt;=mediçao,OFFSET(Import.PLQ,$A45-1,X$15-1,1,1),0),0),PLE!$AA$28*OFFSET(Import.PLQ,$A45-1,X$15-1,1,1)),IF($E45&lt;&gt;1,IF(ISNUMBER(INDEX(Import.PLE,Detalhamento!$E45,Detalhamento!X$15)),IF(INDEX(Import.PLE,Detalhamento!$E45,Detalhamento!X$15)&lt;=mediçao,0,OFFSET(Import.PLQ,$A45-1,X$15-1,1,1)),OFFSET(Import.PLQ,$A45-1,X$15-1,1,1)),(1-PLE!$AA$28)*OFFSET(Import.PLQ,$A45-1,X$15-1,1,1))))</f>
        <v>0</v>
      </c>
      <c r="Y45" s="183">
        <f ca="1">IF(Y$13="",0,CHOOSE(Detalhamento.OpçãoServiços,OFFSET(Import.PLQ,$A45-1,Y$15-1,1,1),IF($E45&lt;&gt;1,IF(ISNUMBER(INDEX(Import.PLE,Detalhamento!$E45,Detalhamento!Y$15)),IF(INDEX(Import.PLE,Detalhamento!$E45,Detalhamento!Y$15)&lt;=mediçao,OFFSET(Import.PLQ,$A45-1,Y$15-1,1,1),0),0),PLE!$AA$28*OFFSET(Import.PLQ,$A45-1,Y$15-1,1,1)),IF($E45&lt;&gt;1,IF(ISNUMBER(INDEX(Import.PLE,Detalhamento!$E45,Detalhamento!Y$15)),IF(INDEX(Import.PLE,Detalhamento!$E45,Detalhamento!Y$15)&lt;=mediçao,0,OFFSET(Import.PLQ,$A45-1,Y$15-1,1,1)),OFFSET(Import.PLQ,$A45-1,Y$15-1,1,1)),(1-PLE!$AA$28)*OFFSET(Import.PLQ,$A45-1,Y$15-1,1,1))))</f>
        <v>0</v>
      </c>
      <c r="Z45" s="183">
        <f ca="1">IF(Z$13="",0,CHOOSE(Detalhamento.OpçãoServiços,OFFSET(Import.PLQ,$A45-1,Z$15-1,1,1),IF($E45&lt;&gt;1,IF(ISNUMBER(INDEX(Import.PLE,Detalhamento!$E45,Detalhamento!Z$15)),IF(INDEX(Import.PLE,Detalhamento!$E45,Detalhamento!Z$15)&lt;=mediçao,OFFSET(Import.PLQ,$A45-1,Z$15-1,1,1),0),0),PLE!$AA$28*OFFSET(Import.PLQ,$A45-1,Z$15-1,1,1)),IF($E45&lt;&gt;1,IF(ISNUMBER(INDEX(Import.PLE,Detalhamento!$E45,Detalhamento!Z$15)),IF(INDEX(Import.PLE,Detalhamento!$E45,Detalhamento!Z$15)&lt;=mediçao,0,OFFSET(Import.PLQ,$A45-1,Z$15-1,1,1)),OFFSET(Import.PLQ,$A45-1,Z$15-1,1,1)),(1-PLE!$AA$28)*OFFSET(Import.PLQ,$A45-1,Z$15-1,1,1))))</f>
        <v>0</v>
      </c>
      <c r="AA45" s="183">
        <f ca="1">IF(AA$13="",0,CHOOSE(Detalhamento.OpçãoServiços,OFFSET(Import.PLQ,$A45-1,AA$15-1,1,1),IF($E45&lt;&gt;1,IF(ISNUMBER(INDEX(Import.PLE,Detalhamento!$E45,Detalhamento!AA$15)),IF(INDEX(Import.PLE,Detalhamento!$E45,Detalhamento!AA$15)&lt;=mediçao,OFFSET(Import.PLQ,$A45-1,AA$15-1,1,1),0),0),PLE!$AA$28*OFFSET(Import.PLQ,$A45-1,AA$15-1,1,1)),IF($E45&lt;&gt;1,IF(ISNUMBER(INDEX(Import.PLE,Detalhamento!$E45,Detalhamento!AA$15)),IF(INDEX(Import.PLE,Detalhamento!$E45,Detalhamento!AA$15)&lt;=mediçao,0,OFFSET(Import.PLQ,$A45-1,AA$15-1,1,1)),OFFSET(Import.PLQ,$A45-1,AA$15-1,1,1)),(1-PLE!$AA$28)*OFFSET(Import.PLQ,$A45-1,AA$15-1,1,1))))</f>
        <v>0</v>
      </c>
      <c r="AB45" s="183">
        <f ca="1">IF(AB$13="",0,CHOOSE(Detalhamento.OpçãoServiços,OFFSET(Import.PLQ,$A45-1,AB$15-1,1,1),IF($E45&lt;&gt;1,IF(ISNUMBER(INDEX(Import.PLE,Detalhamento!$E45,Detalhamento!AB$15)),IF(INDEX(Import.PLE,Detalhamento!$E45,Detalhamento!AB$15)&lt;=mediçao,OFFSET(Import.PLQ,$A45-1,AB$15-1,1,1),0),0),PLE!$AA$28*OFFSET(Import.PLQ,$A45-1,AB$15-1,1,1)),IF($E45&lt;&gt;1,IF(ISNUMBER(INDEX(Import.PLE,Detalhamento!$E45,Detalhamento!AB$15)),IF(INDEX(Import.PLE,Detalhamento!$E45,Detalhamento!AB$15)&lt;=mediçao,0,OFFSET(Import.PLQ,$A45-1,AB$15-1,1,1)),OFFSET(Import.PLQ,$A45-1,AB$15-1,1,1)),(1-PLE!$AA$28)*OFFSET(Import.PLQ,$A45-1,AB$15-1,1,1))))</f>
        <v>0</v>
      </c>
      <c r="AC45" s="183">
        <f ca="1">IF(AC$13="",0,CHOOSE(Detalhamento.OpçãoServiços,OFFSET(Import.PLQ,$A45-1,AC$15-1,1,1),IF($E45&lt;&gt;1,IF(ISNUMBER(INDEX(Import.PLE,Detalhamento!$E45,Detalhamento!AC$15)),IF(INDEX(Import.PLE,Detalhamento!$E45,Detalhamento!AC$15)&lt;=mediçao,OFFSET(Import.PLQ,$A45-1,AC$15-1,1,1),0),0),PLE!$AA$28*OFFSET(Import.PLQ,$A45-1,AC$15-1,1,1)),IF($E45&lt;&gt;1,IF(ISNUMBER(INDEX(Import.PLE,Detalhamento!$E45,Detalhamento!AC$15)),IF(INDEX(Import.PLE,Detalhamento!$E45,Detalhamento!AC$15)&lt;=mediçao,0,OFFSET(Import.PLQ,$A45-1,AC$15-1,1,1)),OFFSET(Import.PLQ,$A45-1,AC$15-1,1,1)),(1-PLE!$AA$28)*OFFSET(Import.PLQ,$A45-1,AC$15-1,1,1))))</f>
        <v>0</v>
      </c>
      <c r="AD45" s="183">
        <f ca="1">IF(AD$13="",0,CHOOSE(Detalhamento.OpçãoServiços,OFFSET(Import.PLQ,$A45-1,AD$15-1,1,1),IF($E45&lt;&gt;1,IF(ISNUMBER(INDEX(Import.PLE,Detalhamento!$E45,Detalhamento!AD$15)),IF(INDEX(Import.PLE,Detalhamento!$E45,Detalhamento!AD$15)&lt;=mediçao,OFFSET(Import.PLQ,$A45-1,AD$15-1,1,1),0),0),PLE!$AA$28*OFFSET(Import.PLQ,$A45-1,AD$15-1,1,1)),IF($E45&lt;&gt;1,IF(ISNUMBER(INDEX(Import.PLE,Detalhamento!$E45,Detalhamento!AD$15)),IF(INDEX(Import.PLE,Detalhamento!$E45,Detalhamento!AD$15)&lt;=mediçao,0,OFFSET(Import.PLQ,$A45-1,AD$15-1,1,1)),OFFSET(Import.PLQ,$A45-1,AD$15-1,1,1)),(1-PLE!$AA$28)*OFFSET(Import.PLQ,$A45-1,AD$15-1,1,1))))</f>
        <v>0</v>
      </c>
      <c r="AE45" s="183">
        <f ca="1">IF(AE$13="",0,CHOOSE(Detalhamento.OpçãoServiços,OFFSET(Import.PLQ,$A45-1,AE$15-1,1,1),IF($E45&lt;&gt;1,IF(ISNUMBER(INDEX(Import.PLE,Detalhamento!$E45,Detalhamento!AE$15)),IF(INDEX(Import.PLE,Detalhamento!$E45,Detalhamento!AE$15)&lt;=mediçao,OFFSET(Import.PLQ,$A45-1,AE$15-1,1,1),0),0),PLE!$AA$28*OFFSET(Import.PLQ,$A45-1,AE$15-1,1,1)),IF($E45&lt;&gt;1,IF(ISNUMBER(INDEX(Import.PLE,Detalhamento!$E45,Detalhamento!AE$15)),IF(INDEX(Import.PLE,Detalhamento!$E45,Detalhamento!AE$15)&lt;=mediçao,0,OFFSET(Import.PLQ,$A45-1,AE$15-1,1,1)),OFFSET(Import.PLQ,$A45-1,AE$15-1,1,1)),(1-PLE!$AA$28)*OFFSET(Import.PLQ,$A45-1,AE$15-1,1,1))))</f>
        <v>0</v>
      </c>
      <c r="AF45" s="183">
        <f ca="1">IF(AF$13="",0,CHOOSE(Detalhamento.OpçãoServiços,OFFSET(Import.PLQ,$A45-1,AF$15-1,1,1),IF($E45&lt;&gt;1,IF(ISNUMBER(INDEX(Import.PLE,Detalhamento!$E45,Detalhamento!AF$15)),IF(INDEX(Import.PLE,Detalhamento!$E45,Detalhamento!AF$15)&lt;=mediçao,OFFSET(Import.PLQ,$A45-1,AF$15-1,1,1),0),0),PLE!$AA$28*OFFSET(Import.PLQ,$A45-1,AF$15-1,1,1)),IF($E45&lt;&gt;1,IF(ISNUMBER(INDEX(Import.PLE,Detalhamento!$E45,Detalhamento!AF$15)),IF(INDEX(Import.PLE,Detalhamento!$E45,Detalhamento!AF$15)&lt;=mediçao,0,OFFSET(Import.PLQ,$A45-1,AF$15-1,1,1)),OFFSET(Import.PLQ,$A45-1,AF$15-1,1,1)),(1-PLE!$AA$28)*OFFSET(Import.PLQ,$A45-1,AF$15-1,1,1))))</f>
        <v>0</v>
      </c>
      <c r="AG45" s="183">
        <f ca="1">IF(AG$13="",0,CHOOSE(Detalhamento.OpçãoServiços,OFFSET(Import.PLQ,$A45-1,AG$15-1,1,1),IF($E45&lt;&gt;1,IF(ISNUMBER(INDEX(Import.PLE,Detalhamento!$E45,Detalhamento!AG$15)),IF(INDEX(Import.PLE,Detalhamento!$E45,Detalhamento!AG$15)&lt;=mediçao,OFFSET(Import.PLQ,$A45-1,AG$15-1,1,1),0),0),PLE!$AA$28*OFFSET(Import.PLQ,$A45-1,AG$15-1,1,1)),IF($E45&lt;&gt;1,IF(ISNUMBER(INDEX(Import.PLE,Detalhamento!$E45,Detalhamento!AG$15)),IF(INDEX(Import.PLE,Detalhamento!$E45,Detalhamento!AG$15)&lt;=mediçao,0,OFFSET(Import.PLQ,$A45-1,AG$15-1,1,1)),OFFSET(Import.PLQ,$A45-1,AG$15-1,1,1)),(1-PLE!$AA$28)*OFFSET(Import.PLQ,$A45-1,AG$15-1,1,1))))</f>
        <v>0</v>
      </c>
      <c r="AH45" s="183">
        <f ca="1">IF(AH$13="",0,CHOOSE(Detalhamento.OpçãoServiços,OFFSET(Import.PLQ,$A45-1,AH$15-1,1,1),IF($E45&lt;&gt;1,IF(ISNUMBER(INDEX(Import.PLE,Detalhamento!$E45,Detalhamento!AH$15)),IF(INDEX(Import.PLE,Detalhamento!$E45,Detalhamento!AH$15)&lt;=mediçao,OFFSET(Import.PLQ,$A45-1,AH$15-1,1,1),0),0),PLE!$AA$28*OFFSET(Import.PLQ,$A45-1,AH$15-1,1,1)),IF($E45&lt;&gt;1,IF(ISNUMBER(INDEX(Import.PLE,Detalhamento!$E45,Detalhamento!AH$15)),IF(INDEX(Import.PLE,Detalhamento!$E45,Detalhamento!AH$15)&lt;=mediçao,0,OFFSET(Import.PLQ,$A45-1,AH$15-1,1,1)),OFFSET(Import.PLQ,$A45-1,AH$15-1,1,1)),(1-PLE!$AA$28)*OFFSET(Import.PLQ,$A45-1,AH$15-1,1,1))))</f>
        <v>0</v>
      </c>
      <c r="AI45" s="183">
        <f ca="1">IF(AI$13="",0,CHOOSE(Detalhamento.OpçãoServiços,OFFSET(Import.PLQ,$A45-1,AI$15-1,1,1),IF($E45&lt;&gt;1,IF(ISNUMBER(INDEX(Import.PLE,Detalhamento!$E45,Detalhamento!AI$15)),IF(INDEX(Import.PLE,Detalhamento!$E45,Detalhamento!AI$15)&lt;=mediçao,OFFSET(Import.PLQ,$A45-1,AI$15-1,1,1),0),0),PLE!$AA$28*OFFSET(Import.PLQ,$A45-1,AI$15-1,1,1)),IF($E45&lt;&gt;1,IF(ISNUMBER(INDEX(Import.PLE,Detalhamento!$E45,Detalhamento!AI$15)),IF(INDEX(Import.PLE,Detalhamento!$E45,Detalhamento!AI$15)&lt;=mediçao,0,OFFSET(Import.PLQ,$A45-1,AI$15-1,1,1)),OFFSET(Import.PLQ,$A45-1,AI$15-1,1,1)),(1-PLE!$AA$28)*OFFSET(Import.PLQ,$A45-1,AI$15-1,1,1))))</f>
        <v>0</v>
      </c>
      <c r="AJ45" s="183">
        <f ca="1">IF(AJ$13="",0,CHOOSE(Detalhamento.OpçãoServiços,OFFSET(Import.PLQ,$A45-1,AJ$15-1,1,1),IF($E45&lt;&gt;1,IF(ISNUMBER(INDEX(Import.PLE,Detalhamento!$E45,Detalhamento!AJ$15)),IF(INDEX(Import.PLE,Detalhamento!$E45,Detalhamento!AJ$15)&lt;=mediçao,OFFSET(Import.PLQ,$A45-1,AJ$15-1,1,1),0),0),PLE!$AA$28*OFFSET(Import.PLQ,$A45-1,AJ$15-1,1,1)),IF($E45&lt;&gt;1,IF(ISNUMBER(INDEX(Import.PLE,Detalhamento!$E45,Detalhamento!AJ$15)),IF(INDEX(Import.PLE,Detalhamento!$E45,Detalhamento!AJ$15)&lt;=mediçao,0,OFFSET(Import.PLQ,$A45-1,AJ$15-1,1,1)),OFFSET(Import.PLQ,$A45-1,AJ$15-1,1,1)),(1-PLE!$AA$28)*OFFSET(Import.PLQ,$A45-1,AJ$15-1,1,1))))</f>
        <v>0</v>
      </c>
      <c r="AK45" s="183">
        <f ca="1">IF(AK$13="",0,CHOOSE(Detalhamento.OpçãoServiços,OFFSET(Import.PLQ,$A45-1,AK$15-1,1,1),IF($E45&lt;&gt;1,IF(ISNUMBER(INDEX(Import.PLE,Detalhamento!$E45,Detalhamento!AK$15)),IF(INDEX(Import.PLE,Detalhamento!$E45,Detalhamento!AK$15)&lt;=mediçao,OFFSET(Import.PLQ,$A45-1,AK$15-1,1,1),0),0),PLE!$AA$28*OFFSET(Import.PLQ,$A45-1,AK$15-1,1,1)),IF($E45&lt;&gt;1,IF(ISNUMBER(INDEX(Import.PLE,Detalhamento!$E45,Detalhamento!AK$15)),IF(INDEX(Import.PLE,Detalhamento!$E45,Detalhamento!AK$15)&lt;=mediçao,0,OFFSET(Import.PLQ,$A45-1,AK$15-1,1,1)),OFFSET(Import.PLQ,$A45-1,AK$15-1,1,1)),(1-PLE!$AA$28)*OFFSET(Import.PLQ,$A45-1,AK$15-1,1,1))))</f>
        <v>0</v>
      </c>
      <c r="AL45" s="183">
        <f ca="1">IF(AL$13="",0,CHOOSE(Detalhamento.OpçãoServiços,OFFSET(Import.PLQ,$A45-1,AL$15-1,1,1),IF($E45&lt;&gt;1,IF(ISNUMBER(INDEX(Import.PLE,Detalhamento!$E45,Detalhamento!AL$15)),IF(INDEX(Import.PLE,Detalhamento!$E45,Detalhamento!AL$15)&lt;=mediçao,OFFSET(Import.PLQ,$A45-1,AL$15-1,1,1),0),0),PLE!$AA$28*OFFSET(Import.PLQ,$A45-1,AL$15-1,1,1)),IF($E45&lt;&gt;1,IF(ISNUMBER(INDEX(Import.PLE,Detalhamento!$E45,Detalhamento!AL$15)),IF(INDEX(Import.PLE,Detalhamento!$E45,Detalhamento!AL$15)&lt;=mediçao,0,OFFSET(Import.PLQ,$A45-1,AL$15-1,1,1)),OFFSET(Import.PLQ,$A45-1,AL$15-1,1,1)),(1-PLE!$AA$28)*OFFSET(Import.PLQ,$A45-1,AL$15-1,1,1))))</f>
        <v>0</v>
      </c>
      <c r="AM45" s="183">
        <f ca="1">IF(AM$13="",0,CHOOSE(Detalhamento.OpçãoServiços,OFFSET(Import.PLQ,$A45-1,AM$15-1,1,1),IF($E45&lt;&gt;1,IF(ISNUMBER(INDEX(Import.PLE,Detalhamento!$E45,Detalhamento!AM$15)),IF(INDEX(Import.PLE,Detalhamento!$E45,Detalhamento!AM$15)&lt;=mediçao,OFFSET(Import.PLQ,$A45-1,AM$15-1,1,1),0),0),PLE!$AA$28*OFFSET(Import.PLQ,$A45-1,AM$15-1,1,1)),IF($E45&lt;&gt;1,IF(ISNUMBER(INDEX(Import.PLE,Detalhamento!$E45,Detalhamento!AM$15)),IF(INDEX(Import.PLE,Detalhamento!$E45,Detalhamento!AM$15)&lt;=mediçao,0,OFFSET(Import.PLQ,$A45-1,AM$15-1,1,1)),OFFSET(Import.PLQ,$A45-1,AM$15-1,1,1)),(1-PLE!$AA$28)*OFFSET(Import.PLQ,$A45-1,AM$15-1,1,1))))</f>
        <v>0</v>
      </c>
      <c r="AN45" s="183">
        <f ca="1">IF(AN$13="",0,CHOOSE(Detalhamento.OpçãoServiços,OFFSET(Import.PLQ,$A45-1,AN$15-1,1,1),IF($E45&lt;&gt;1,IF(ISNUMBER(INDEX(Import.PLE,Detalhamento!$E45,Detalhamento!AN$15)),IF(INDEX(Import.PLE,Detalhamento!$E45,Detalhamento!AN$15)&lt;=mediçao,OFFSET(Import.PLQ,$A45-1,AN$15-1,1,1),0),0),PLE!$AA$28*OFFSET(Import.PLQ,$A45-1,AN$15-1,1,1)),IF($E45&lt;&gt;1,IF(ISNUMBER(INDEX(Import.PLE,Detalhamento!$E45,Detalhamento!AN$15)),IF(INDEX(Import.PLE,Detalhamento!$E45,Detalhamento!AN$15)&lt;=mediçao,0,OFFSET(Import.PLQ,$A45-1,AN$15-1,1,1)),OFFSET(Import.PLQ,$A45-1,AN$15-1,1,1)),(1-PLE!$AA$28)*OFFSET(Import.PLQ,$A45-1,AN$15-1,1,1))))</f>
        <v>0</v>
      </c>
      <c r="AO45" s="183">
        <f ca="1">IF(AO$13="",0,CHOOSE(Detalhamento.OpçãoServiços,OFFSET(Import.PLQ,$A45-1,AO$15-1,1,1),IF($E45&lt;&gt;1,IF(ISNUMBER(INDEX(Import.PLE,Detalhamento!$E45,Detalhamento!AO$15)),IF(INDEX(Import.PLE,Detalhamento!$E45,Detalhamento!AO$15)&lt;=mediçao,OFFSET(Import.PLQ,$A45-1,AO$15-1,1,1),0),0),PLE!$AA$28*OFFSET(Import.PLQ,$A45-1,AO$15-1,1,1)),IF($E45&lt;&gt;1,IF(ISNUMBER(INDEX(Import.PLE,Detalhamento!$E45,Detalhamento!AO$15)),IF(INDEX(Import.PLE,Detalhamento!$E45,Detalhamento!AO$15)&lt;=mediçao,0,OFFSET(Import.PLQ,$A45-1,AO$15-1,1,1)),OFFSET(Import.PLQ,$A45-1,AO$15-1,1,1)),(1-PLE!$AA$28)*OFFSET(Import.PLQ,$A45-1,AO$15-1,1,1))))</f>
        <v>0</v>
      </c>
      <c r="AP45" s="183">
        <f ca="1">IF(AP$13="",0,CHOOSE(Detalhamento.OpçãoServiços,OFFSET(Import.PLQ,$A45-1,AP$15-1,1,1),IF($E45&lt;&gt;1,IF(ISNUMBER(INDEX(Import.PLE,Detalhamento!$E45,Detalhamento!AP$15)),IF(INDEX(Import.PLE,Detalhamento!$E45,Detalhamento!AP$15)&lt;=mediçao,OFFSET(Import.PLQ,$A45-1,AP$15-1,1,1),0),0),PLE!$AA$28*OFFSET(Import.PLQ,$A45-1,AP$15-1,1,1)),IF($E45&lt;&gt;1,IF(ISNUMBER(INDEX(Import.PLE,Detalhamento!$E45,Detalhamento!AP$15)),IF(INDEX(Import.PLE,Detalhamento!$E45,Detalhamento!AP$15)&lt;=mediçao,0,OFFSET(Import.PLQ,$A45-1,AP$15-1,1,1)),OFFSET(Import.PLQ,$A45-1,AP$15-1,1,1)),(1-PLE!$AA$28)*OFFSET(Import.PLQ,$A45-1,AP$15-1,1,1))))</f>
        <v>0</v>
      </c>
      <c r="AQ45" s="183">
        <f ca="1">IF(AQ$13="",0,CHOOSE(Detalhamento.OpçãoServiços,OFFSET(Import.PLQ,$A45-1,AQ$15-1,1,1),IF($E45&lt;&gt;1,IF(ISNUMBER(INDEX(Import.PLE,Detalhamento!$E45,Detalhamento!AQ$15)),IF(INDEX(Import.PLE,Detalhamento!$E45,Detalhamento!AQ$15)&lt;=mediçao,OFFSET(Import.PLQ,$A45-1,AQ$15-1,1,1),0),0),PLE!$AA$28*OFFSET(Import.PLQ,$A45-1,AQ$15-1,1,1)),IF($E45&lt;&gt;1,IF(ISNUMBER(INDEX(Import.PLE,Detalhamento!$E45,Detalhamento!AQ$15)),IF(INDEX(Import.PLE,Detalhamento!$E45,Detalhamento!AQ$15)&lt;=mediçao,0,OFFSET(Import.PLQ,$A45-1,AQ$15-1,1,1)),OFFSET(Import.PLQ,$A45-1,AQ$15-1,1,1)),(1-PLE!$AA$28)*OFFSET(Import.PLQ,$A45-1,AQ$15-1,1,1))))</f>
        <v>0</v>
      </c>
      <c r="AR45" s="183">
        <f ca="1">IF(AR$13="",0,CHOOSE(Detalhamento.OpçãoServiços,OFFSET(Import.PLQ,$A45-1,AR$15-1,1,1),IF($E45&lt;&gt;1,IF(ISNUMBER(INDEX(Import.PLE,Detalhamento!$E45,Detalhamento!AR$15)),IF(INDEX(Import.PLE,Detalhamento!$E45,Detalhamento!AR$15)&lt;=mediçao,OFFSET(Import.PLQ,$A45-1,AR$15-1,1,1),0),0),PLE!$AA$28*OFFSET(Import.PLQ,$A45-1,AR$15-1,1,1)),IF($E45&lt;&gt;1,IF(ISNUMBER(INDEX(Import.PLE,Detalhamento!$E45,Detalhamento!AR$15)),IF(INDEX(Import.PLE,Detalhamento!$E45,Detalhamento!AR$15)&lt;=mediçao,0,OFFSET(Import.PLQ,$A45-1,AR$15-1,1,1)),OFFSET(Import.PLQ,$A45-1,AR$15-1,1,1)),(1-PLE!$AA$28)*OFFSET(Import.PLQ,$A45-1,AR$15-1,1,1))))</f>
        <v>0</v>
      </c>
      <c r="AS45" s="183">
        <f ca="1">IF(AS$13="",0,CHOOSE(Detalhamento.OpçãoServiços,OFFSET(Import.PLQ,$A45-1,AS$15-1,1,1),IF($E45&lt;&gt;1,IF(ISNUMBER(INDEX(Import.PLE,Detalhamento!$E45,Detalhamento!AS$15)),IF(INDEX(Import.PLE,Detalhamento!$E45,Detalhamento!AS$15)&lt;=mediçao,OFFSET(Import.PLQ,$A45-1,AS$15-1,1,1),0),0),PLE!$AA$28*OFFSET(Import.PLQ,$A45-1,AS$15-1,1,1)),IF($E45&lt;&gt;1,IF(ISNUMBER(INDEX(Import.PLE,Detalhamento!$E45,Detalhamento!AS$15)),IF(INDEX(Import.PLE,Detalhamento!$E45,Detalhamento!AS$15)&lt;=mediçao,0,OFFSET(Import.PLQ,$A45-1,AS$15-1,1,1)),OFFSET(Import.PLQ,$A45-1,AS$15-1,1,1)),(1-PLE!$AA$28)*OFFSET(Import.PLQ,$A45-1,AS$15-1,1,1))))</f>
        <v>0</v>
      </c>
      <c r="AT45" s="183">
        <f ca="1">IF(AT$13="",0,CHOOSE(Detalhamento.OpçãoServiços,OFFSET(Import.PLQ,$A45-1,AT$15-1,1,1),IF($E45&lt;&gt;1,IF(ISNUMBER(INDEX(Import.PLE,Detalhamento!$E45,Detalhamento!AT$15)),IF(INDEX(Import.PLE,Detalhamento!$E45,Detalhamento!AT$15)&lt;=mediçao,OFFSET(Import.PLQ,$A45-1,AT$15-1,1,1),0),0),PLE!$AA$28*OFFSET(Import.PLQ,$A45-1,AT$15-1,1,1)),IF($E45&lt;&gt;1,IF(ISNUMBER(INDEX(Import.PLE,Detalhamento!$E45,Detalhamento!AT$15)),IF(INDEX(Import.PLE,Detalhamento!$E45,Detalhamento!AT$15)&lt;=mediçao,0,OFFSET(Import.PLQ,$A45-1,AT$15-1,1,1)),OFFSET(Import.PLQ,$A45-1,AT$15-1,1,1)),(1-PLE!$AA$28)*OFFSET(Import.PLQ,$A45-1,AT$15-1,1,1))))</f>
        <v>0</v>
      </c>
      <c r="AU45" s="183">
        <f ca="1">IF(AU$13="",0,CHOOSE(Detalhamento.OpçãoServiços,OFFSET(Import.PLQ,$A45-1,AU$15-1,1,1),IF($E45&lt;&gt;1,IF(ISNUMBER(INDEX(Import.PLE,Detalhamento!$E45,Detalhamento!AU$15)),IF(INDEX(Import.PLE,Detalhamento!$E45,Detalhamento!AU$15)&lt;=mediçao,OFFSET(Import.PLQ,$A45-1,AU$15-1,1,1),0),0),PLE!$AA$28*OFFSET(Import.PLQ,$A45-1,AU$15-1,1,1)),IF($E45&lt;&gt;1,IF(ISNUMBER(INDEX(Import.PLE,Detalhamento!$E45,Detalhamento!AU$15)),IF(INDEX(Import.PLE,Detalhamento!$E45,Detalhamento!AU$15)&lt;=mediçao,0,OFFSET(Import.PLQ,$A45-1,AU$15-1,1,1)),OFFSET(Import.PLQ,$A45-1,AU$15-1,1,1)),(1-PLE!$AA$28)*OFFSET(Import.PLQ,$A45-1,AU$15-1,1,1))))</f>
        <v>0</v>
      </c>
      <c r="AV45" s="183">
        <f ca="1">IF(AV$13="",0,CHOOSE(Detalhamento.OpçãoServiços,OFFSET(Import.PLQ,$A45-1,AV$15-1,1,1),IF($E45&lt;&gt;1,IF(ISNUMBER(INDEX(Import.PLE,Detalhamento!$E45,Detalhamento!AV$15)),IF(INDEX(Import.PLE,Detalhamento!$E45,Detalhamento!AV$15)&lt;=mediçao,OFFSET(Import.PLQ,$A45-1,AV$15-1,1,1),0),0),PLE!$AA$28*OFFSET(Import.PLQ,$A45-1,AV$15-1,1,1)),IF($E45&lt;&gt;1,IF(ISNUMBER(INDEX(Import.PLE,Detalhamento!$E45,Detalhamento!AV$15)),IF(INDEX(Import.PLE,Detalhamento!$E45,Detalhamento!AV$15)&lt;=mediçao,0,OFFSET(Import.PLQ,$A45-1,AV$15-1,1,1)),OFFSET(Import.PLQ,$A45-1,AV$15-1,1,1)),(1-PLE!$AA$28)*OFFSET(Import.PLQ,$A45-1,AV$15-1,1,1))))</f>
        <v>0</v>
      </c>
      <c r="AW45" s="183">
        <f ca="1">IF(AW$13="",0,CHOOSE(Detalhamento.OpçãoServiços,OFFSET(Import.PLQ,$A45-1,AW$15-1,1,1),IF($E45&lt;&gt;1,IF(ISNUMBER(INDEX(Import.PLE,Detalhamento!$E45,Detalhamento!AW$15)),IF(INDEX(Import.PLE,Detalhamento!$E45,Detalhamento!AW$15)&lt;=mediçao,OFFSET(Import.PLQ,$A45-1,AW$15-1,1,1),0),0),PLE!$AA$28*OFFSET(Import.PLQ,$A45-1,AW$15-1,1,1)),IF($E45&lt;&gt;1,IF(ISNUMBER(INDEX(Import.PLE,Detalhamento!$E45,Detalhamento!AW$15)),IF(INDEX(Import.PLE,Detalhamento!$E45,Detalhamento!AW$15)&lt;=mediçao,0,OFFSET(Import.PLQ,$A45-1,AW$15-1,1,1)),OFFSET(Import.PLQ,$A45-1,AW$15-1,1,1)),(1-PLE!$AA$28)*OFFSET(Import.PLQ,$A45-1,AW$15-1,1,1))))</f>
        <v>0</v>
      </c>
      <c r="AX45" s="183">
        <f ca="1">IF(AX$13="",0,CHOOSE(Detalhamento.OpçãoServiços,OFFSET(Import.PLQ,$A45-1,AX$15-1,1,1),IF($E45&lt;&gt;1,IF(ISNUMBER(INDEX(Import.PLE,Detalhamento!$E45,Detalhamento!AX$15)),IF(INDEX(Import.PLE,Detalhamento!$E45,Detalhamento!AX$15)&lt;=mediçao,OFFSET(Import.PLQ,$A45-1,AX$15-1,1,1),0),0),PLE!$AA$28*OFFSET(Import.PLQ,$A45-1,AX$15-1,1,1)),IF($E45&lt;&gt;1,IF(ISNUMBER(INDEX(Import.PLE,Detalhamento!$E45,Detalhamento!AX$15)),IF(INDEX(Import.PLE,Detalhamento!$E45,Detalhamento!AX$15)&lt;=mediçao,0,OFFSET(Import.PLQ,$A45-1,AX$15-1,1,1)),OFFSET(Import.PLQ,$A45-1,AX$15-1,1,1)),(1-PLE!$AA$28)*OFFSET(Import.PLQ,$A45-1,AX$15-1,1,1))))</f>
        <v>0</v>
      </c>
      <c r="AY45" s="183">
        <f ca="1">IF(AY$13="",0,CHOOSE(Detalhamento.OpçãoServiços,OFFSET(Import.PLQ,$A45-1,AY$15-1,1,1),IF($E45&lt;&gt;1,IF(ISNUMBER(INDEX(Import.PLE,Detalhamento!$E45,Detalhamento!AY$15)),IF(INDEX(Import.PLE,Detalhamento!$E45,Detalhamento!AY$15)&lt;=mediçao,OFFSET(Import.PLQ,$A45-1,AY$15-1,1,1),0),0),PLE!$AA$28*OFFSET(Import.PLQ,$A45-1,AY$15-1,1,1)),IF($E45&lt;&gt;1,IF(ISNUMBER(INDEX(Import.PLE,Detalhamento!$E45,Detalhamento!AY$15)),IF(INDEX(Import.PLE,Detalhamento!$E45,Detalhamento!AY$15)&lt;=mediçao,0,OFFSET(Import.PLQ,$A45-1,AY$15-1,1,1)),OFFSET(Import.PLQ,$A45-1,AY$15-1,1,1)),(1-PLE!$AA$28)*OFFSET(Import.PLQ,$A45-1,AY$15-1,1,1))))</f>
        <v>0</v>
      </c>
      <c r="AZ45" s="183">
        <f ca="1">IF(AZ$13="",0,CHOOSE(Detalhamento.OpçãoServiços,OFFSET(Import.PLQ,$A45-1,AZ$15-1,1,1),IF($E45&lt;&gt;1,IF(ISNUMBER(INDEX(Import.PLE,Detalhamento!$E45,Detalhamento!AZ$15)),IF(INDEX(Import.PLE,Detalhamento!$E45,Detalhamento!AZ$15)&lt;=mediçao,OFFSET(Import.PLQ,$A45-1,AZ$15-1,1,1),0),0),PLE!$AA$28*OFFSET(Import.PLQ,$A45-1,AZ$15-1,1,1)),IF($E45&lt;&gt;1,IF(ISNUMBER(INDEX(Import.PLE,Detalhamento!$E45,Detalhamento!AZ$15)),IF(INDEX(Import.PLE,Detalhamento!$E45,Detalhamento!AZ$15)&lt;=mediçao,0,OFFSET(Import.PLQ,$A45-1,AZ$15-1,1,1)),OFFSET(Import.PLQ,$A45-1,AZ$15-1,1,1)),(1-PLE!$AA$28)*OFFSET(Import.PLQ,$A45-1,AZ$15-1,1,1))))</f>
        <v>0</v>
      </c>
      <c r="BA45" s="183">
        <f ca="1">IF(BA$13="",0,CHOOSE(Detalhamento.OpçãoServiços,OFFSET(Import.PLQ,$A45-1,BA$15-1,1,1),IF($E45&lt;&gt;1,IF(ISNUMBER(INDEX(Import.PLE,Detalhamento!$E45,Detalhamento!BA$15)),IF(INDEX(Import.PLE,Detalhamento!$E45,Detalhamento!BA$15)&lt;=mediçao,OFFSET(Import.PLQ,$A45-1,BA$15-1,1,1),0),0),PLE!$AA$28*OFFSET(Import.PLQ,$A45-1,BA$15-1,1,1)),IF($E45&lt;&gt;1,IF(ISNUMBER(INDEX(Import.PLE,Detalhamento!$E45,Detalhamento!BA$15)),IF(INDEX(Import.PLE,Detalhamento!$E45,Detalhamento!BA$15)&lt;=mediçao,0,OFFSET(Import.PLQ,$A45-1,BA$15-1,1,1)),OFFSET(Import.PLQ,$A45-1,BA$15-1,1,1)),(1-PLE!$AA$28)*OFFSET(Import.PLQ,$A45-1,BA$15-1,1,1))))</f>
        <v>0</v>
      </c>
      <c r="BB45" s="183">
        <f ca="1">IF(BB$13="",0,CHOOSE(Detalhamento.OpçãoServiços,OFFSET(Import.PLQ,$A45-1,BB$15-1,1,1),IF($E45&lt;&gt;1,IF(ISNUMBER(INDEX(Import.PLE,Detalhamento!$E45,Detalhamento!BB$15)),IF(INDEX(Import.PLE,Detalhamento!$E45,Detalhamento!BB$15)&lt;=mediçao,OFFSET(Import.PLQ,$A45-1,BB$15-1,1,1),0),0),PLE!$AA$28*OFFSET(Import.PLQ,$A45-1,BB$15-1,1,1)),IF($E45&lt;&gt;1,IF(ISNUMBER(INDEX(Import.PLE,Detalhamento!$E45,Detalhamento!BB$15)),IF(INDEX(Import.PLE,Detalhamento!$E45,Detalhamento!BB$15)&lt;=mediçao,0,OFFSET(Import.PLQ,$A45-1,BB$15-1,1,1)),OFFSET(Import.PLQ,$A45-1,BB$15-1,1,1)),(1-PLE!$AA$28)*OFFSET(Import.PLQ,$A45-1,BB$15-1,1,1))))</f>
        <v>0</v>
      </c>
      <c r="BC45" s="183">
        <f ca="1">IF(BC$13="",0,CHOOSE(Detalhamento.OpçãoServiços,OFFSET(Import.PLQ,$A45-1,BC$15-1,1,1),IF($E45&lt;&gt;1,IF(ISNUMBER(INDEX(Import.PLE,Detalhamento!$E45,Detalhamento!BC$15)),IF(INDEX(Import.PLE,Detalhamento!$E45,Detalhamento!BC$15)&lt;=mediçao,OFFSET(Import.PLQ,$A45-1,BC$15-1,1,1),0),0),PLE!$AA$28*OFFSET(Import.PLQ,$A45-1,BC$15-1,1,1)),IF($E45&lt;&gt;1,IF(ISNUMBER(INDEX(Import.PLE,Detalhamento!$E45,Detalhamento!BC$15)),IF(INDEX(Import.PLE,Detalhamento!$E45,Detalhamento!BC$15)&lt;=mediçao,0,OFFSET(Import.PLQ,$A45-1,BC$15-1,1,1)),OFFSET(Import.PLQ,$A45-1,BC$15-1,1,1)),(1-PLE!$AA$28)*OFFSET(Import.PLQ,$A45-1,BC$15-1,1,1))))</f>
        <v>0</v>
      </c>
      <c r="BD45" s="183">
        <f ca="1">IF(BD$13="",0,CHOOSE(Detalhamento.OpçãoServiços,OFFSET(Import.PLQ,$A45-1,BD$15-1,1,1),IF($E45&lt;&gt;1,IF(ISNUMBER(INDEX(Import.PLE,Detalhamento!$E45,Detalhamento!BD$15)),IF(INDEX(Import.PLE,Detalhamento!$E45,Detalhamento!BD$15)&lt;=mediçao,OFFSET(Import.PLQ,$A45-1,BD$15-1,1,1),0),0),PLE!$AA$28*OFFSET(Import.PLQ,$A45-1,BD$15-1,1,1)),IF($E45&lt;&gt;1,IF(ISNUMBER(INDEX(Import.PLE,Detalhamento!$E45,Detalhamento!BD$15)),IF(INDEX(Import.PLE,Detalhamento!$E45,Detalhamento!BD$15)&lt;=mediçao,0,OFFSET(Import.PLQ,$A45-1,BD$15-1,1,1)),OFFSET(Import.PLQ,$A45-1,BD$15-1,1,1)),(1-PLE!$AA$28)*OFFSET(Import.PLQ,$A45-1,BD$15-1,1,1))))</f>
        <v>0</v>
      </c>
      <c r="BE45" s="183">
        <f ca="1">IF(BE$13="",0,CHOOSE(Detalhamento.OpçãoServiços,OFFSET(Import.PLQ,$A45-1,BE$15-1,1,1),IF($E45&lt;&gt;1,IF(ISNUMBER(INDEX(Import.PLE,Detalhamento!$E45,Detalhamento!BE$15)),IF(INDEX(Import.PLE,Detalhamento!$E45,Detalhamento!BE$15)&lt;=mediçao,OFFSET(Import.PLQ,$A45-1,BE$15-1,1,1),0),0),PLE!$AA$28*OFFSET(Import.PLQ,$A45-1,BE$15-1,1,1)),IF($E45&lt;&gt;1,IF(ISNUMBER(INDEX(Import.PLE,Detalhamento!$E45,Detalhamento!BE$15)),IF(INDEX(Import.PLE,Detalhamento!$E45,Detalhamento!BE$15)&lt;=mediçao,0,OFFSET(Import.PLQ,$A45-1,BE$15-1,1,1)),OFFSET(Import.PLQ,$A45-1,BE$15-1,1,1)),(1-PLE!$AA$28)*OFFSET(Import.PLQ,$A45-1,BE$15-1,1,1))))</f>
        <v>0</v>
      </c>
      <c r="BF45" s="183">
        <f ca="1">IF(BF$13="",0,CHOOSE(Detalhamento.OpçãoServiços,OFFSET(Import.PLQ,$A45-1,BF$15-1,1,1),IF($E45&lt;&gt;1,IF(ISNUMBER(INDEX(Import.PLE,Detalhamento!$E45,Detalhamento!BF$15)),IF(INDEX(Import.PLE,Detalhamento!$E45,Detalhamento!BF$15)&lt;=mediçao,OFFSET(Import.PLQ,$A45-1,BF$15-1,1,1),0),0),PLE!$AA$28*OFFSET(Import.PLQ,$A45-1,BF$15-1,1,1)),IF($E45&lt;&gt;1,IF(ISNUMBER(INDEX(Import.PLE,Detalhamento!$E45,Detalhamento!BF$15)),IF(INDEX(Import.PLE,Detalhamento!$E45,Detalhamento!BF$15)&lt;=mediçao,0,OFFSET(Import.PLQ,$A45-1,BF$15-1,1,1)),OFFSET(Import.PLQ,$A45-1,BF$15-1,1,1)),(1-PLE!$AA$28)*OFFSET(Import.PLQ,$A45-1,BF$15-1,1,1))))</f>
        <v>0</v>
      </c>
      <c r="BG45" s="183">
        <f ca="1">IF(BG$13="",0,CHOOSE(Detalhamento.OpçãoServiços,OFFSET(Import.PLQ,$A45-1,BG$15-1,1,1),IF($E45&lt;&gt;1,IF(ISNUMBER(INDEX(Import.PLE,Detalhamento!$E45,Detalhamento!BG$15)),IF(INDEX(Import.PLE,Detalhamento!$E45,Detalhamento!BG$15)&lt;=mediçao,OFFSET(Import.PLQ,$A45-1,BG$15-1,1,1),0),0),PLE!$AA$28*OFFSET(Import.PLQ,$A45-1,BG$15-1,1,1)),IF($E45&lt;&gt;1,IF(ISNUMBER(INDEX(Import.PLE,Detalhamento!$E45,Detalhamento!BG$15)),IF(INDEX(Import.PLE,Detalhamento!$E45,Detalhamento!BG$15)&lt;=mediçao,0,OFFSET(Import.PLQ,$A45-1,BG$15-1,1,1)),OFFSET(Import.PLQ,$A45-1,BG$15-1,1,1)),(1-PLE!$AA$28)*OFFSET(Import.PLQ,$A45-1,BG$15-1,1,1))))</f>
        <v>0</v>
      </c>
      <c r="BH45" s="183">
        <f ca="1">IF(BH$13="",0,CHOOSE(Detalhamento.OpçãoServiços,OFFSET(Import.PLQ,$A45-1,BH$15-1,1,1),IF($E45&lt;&gt;1,IF(ISNUMBER(INDEX(Import.PLE,Detalhamento!$E45,Detalhamento!BH$15)),IF(INDEX(Import.PLE,Detalhamento!$E45,Detalhamento!BH$15)&lt;=mediçao,OFFSET(Import.PLQ,$A45-1,BH$15-1,1,1),0),0),PLE!$AA$28*OFFSET(Import.PLQ,$A45-1,BH$15-1,1,1)),IF($E45&lt;&gt;1,IF(ISNUMBER(INDEX(Import.PLE,Detalhamento!$E45,Detalhamento!BH$15)),IF(INDEX(Import.PLE,Detalhamento!$E45,Detalhamento!BH$15)&lt;=mediçao,0,OFFSET(Import.PLQ,$A45-1,BH$15-1,1,1)),OFFSET(Import.PLQ,$A45-1,BH$15-1,1,1)),(1-PLE!$AA$28)*OFFSET(Import.PLQ,$A45-1,BH$15-1,1,1))))</f>
        <v>0</v>
      </c>
      <c r="BI45" s="183">
        <f ca="1">IF(BI$13="",0,CHOOSE(Detalhamento.OpçãoServiços,OFFSET(Import.PLQ,$A45-1,BI$15-1,1,1),IF($E45&lt;&gt;1,IF(ISNUMBER(INDEX(Import.PLE,Detalhamento!$E45,Detalhamento!BI$15)),IF(INDEX(Import.PLE,Detalhamento!$E45,Detalhamento!BI$15)&lt;=mediçao,OFFSET(Import.PLQ,$A45-1,BI$15-1,1,1),0),0),PLE!$AA$28*OFFSET(Import.PLQ,$A45-1,BI$15-1,1,1)),IF($E45&lt;&gt;1,IF(ISNUMBER(INDEX(Import.PLE,Detalhamento!$E45,Detalhamento!BI$15)),IF(INDEX(Import.PLE,Detalhamento!$E45,Detalhamento!BI$15)&lt;=mediçao,0,OFFSET(Import.PLQ,$A45-1,BI$15-1,1,1)),OFFSET(Import.PLQ,$A45-1,BI$15-1,1,1)),(1-PLE!$AA$28)*OFFSET(Import.PLQ,$A45-1,BI$15-1,1,1))))</f>
        <v>0</v>
      </c>
    </row>
    <row r="46" spans="1:61" ht="33.75" x14ac:dyDescent="0.2">
      <c r="A46" s="196">
        <v>21</v>
      </c>
      <c r="B46" s="28" t="str">
        <f t="shared" ca="1" si="8"/>
        <v>Serviço</v>
      </c>
      <c r="E46" s="193">
        <f t="shared" ca="1" si="9"/>
        <v>7</v>
      </c>
      <c r="F46" s="194">
        <f t="shared" ca="1" si="10"/>
        <v>70021</v>
      </c>
      <c r="G46" s="194" t="str">
        <f t="shared" ca="1" si="14"/>
        <v>7.1</v>
      </c>
      <c r="H46" s="222" t="str">
        <f t="shared" ca="1" si="14"/>
        <v>TRANSPORTE COM CAMINHÃO BASCULANTE DE 18 M3, EM VIA URBANA EM LEITO NATURAL (UNIDADE: M3XKM). AF_04/2016 (MAT. DE JAZIDA)</v>
      </c>
      <c r="I46" s="48" t="str">
        <f t="shared" ca="1" si="12"/>
        <v>M3XKM</v>
      </c>
      <c r="J46" s="183">
        <f t="shared" ca="1" si="13"/>
        <v>53703.607000000004</v>
      </c>
      <c r="K46" s="83"/>
      <c r="L46" s="183">
        <f ca="1">IF(L$13="",0,CHOOSE(Detalhamento.OpçãoServiços,OFFSET(Import.PLQ,$A46-1,L$15-1,1,1),IF($E46&lt;&gt;1,IF(ISNUMBER(INDEX(Import.PLE,Detalhamento!$E46,Detalhamento!L$15)),IF(INDEX(Import.PLE,Detalhamento!$E46,Detalhamento!L$15)&lt;=mediçao,OFFSET(Import.PLQ,$A46-1,L$15-1,1,1),0),0),PLE!$AA$28*OFFSET(Import.PLQ,$A46-1,L$15-1,1,1)),IF($E46&lt;&gt;1,IF(ISNUMBER(INDEX(Import.PLE,Detalhamento!$E46,Detalhamento!L$15)),IF(INDEX(Import.PLE,Detalhamento!$E46,Detalhamento!L$15)&lt;=mediçao,0,OFFSET(Import.PLQ,$A46-1,L$15-1,1,1)),OFFSET(Import.PLQ,$A46-1,L$15-1,1,1)),(1-PLE!$AA$28)*OFFSET(Import.PLQ,$A46-1,L$15-1,1,1))))</f>
        <v>0</v>
      </c>
      <c r="M46" s="183">
        <f ca="1">IF(M$13="",0,CHOOSE(Detalhamento.OpçãoServiços,OFFSET(Import.PLQ,$A46-1,M$15-1,1,1),IF($E46&lt;&gt;1,IF(ISNUMBER(INDEX(Import.PLE,Detalhamento!$E46,Detalhamento!M$15)),IF(INDEX(Import.PLE,Detalhamento!$E46,Detalhamento!M$15)&lt;=mediçao,OFFSET(Import.PLQ,$A46-1,M$15-1,1,1),0),0),PLE!$AA$28*OFFSET(Import.PLQ,$A46-1,M$15-1,1,1)),IF($E46&lt;&gt;1,IF(ISNUMBER(INDEX(Import.PLE,Detalhamento!$E46,Detalhamento!M$15)),IF(INDEX(Import.PLE,Detalhamento!$E46,Detalhamento!M$15)&lt;=mediçao,0,OFFSET(Import.PLQ,$A46-1,M$15-1,1,1)),OFFSET(Import.PLQ,$A46-1,M$15-1,1,1)),(1-PLE!$AA$28)*OFFSET(Import.PLQ,$A46-1,M$15-1,1,1))))</f>
        <v>53703.607000000004</v>
      </c>
      <c r="N46" s="183">
        <f ca="1">IF(N$13="",0,CHOOSE(Detalhamento.OpçãoServiços,OFFSET(Import.PLQ,$A46-1,N$15-1,1,1),IF($E46&lt;&gt;1,IF(ISNUMBER(INDEX(Import.PLE,Detalhamento!$E46,Detalhamento!N$15)),IF(INDEX(Import.PLE,Detalhamento!$E46,Detalhamento!N$15)&lt;=mediçao,OFFSET(Import.PLQ,$A46-1,N$15-1,1,1),0),0),PLE!$AA$28*OFFSET(Import.PLQ,$A46-1,N$15-1,1,1)),IF($E46&lt;&gt;1,IF(ISNUMBER(INDEX(Import.PLE,Detalhamento!$E46,Detalhamento!N$15)),IF(INDEX(Import.PLE,Detalhamento!$E46,Detalhamento!N$15)&lt;=mediçao,0,OFFSET(Import.PLQ,$A46-1,N$15-1,1,1)),OFFSET(Import.PLQ,$A46-1,N$15-1,1,1)),(1-PLE!$AA$28)*OFFSET(Import.PLQ,$A46-1,N$15-1,1,1))))</f>
        <v>0</v>
      </c>
      <c r="O46" s="183">
        <f ca="1">IF(O$13="",0,CHOOSE(Detalhamento.OpçãoServiços,OFFSET(Import.PLQ,$A46-1,O$15-1,1,1),IF($E46&lt;&gt;1,IF(ISNUMBER(INDEX(Import.PLE,Detalhamento!$E46,Detalhamento!O$15)),IF(INDEX(Import.PLE,Detalhamento!$E46,Detalhamento!O$15)&lt;=mediçao,OFFSET(Import.PLQ,$A46-1,O$15-1,1,1),0),0),PLE!$AA$28*OFFSET(Import.PLQ,$A46-1,O$15-1,1,1)),IF($E46&lt;&gt;1,IF(ISNUMBER(INDEX(Import.PLE,Detalhamento!$E46,Detalhamento!O$15)),IF(INDEX(Import.PLE,Detalhamento!$E46,Detalhamento!O$15)&lt;=mediçao,0,OFFSET(Import.PLQ,$A46-1,O$15-1,1,1)),OFFSET(Import.PLQ,$A46-1,O$15-1,1,1)),(1-PLE!$AA$28)*OFFSET(Import.PLQ,$A46-1,O$15-1,1,1))))</f>
        <v>0</v>
      </c>
      <c r="P46" s="183">
        <f ca="1">IF(P$13="",0,CHOOSE(Detalhamento.OpçãoServiços,OFFSET(Import.PLQ,$A46-1,P$15-1,1,1),IF($E46&lt;&gt;1,IF(ISNUMBER(INDEX(Import.PLE,Detalhamento!$E46,Detalhamento!P$15)),IF(INDEX(Import.PLE,Detalhamento!$E46,Detalhamento!P$15)&lt;=mediçao,OFFSET(Import.PLQ,$A46-1,P$15-1,1,1),0),0),PLE!$AA$28*OFFSET(Import.PLQ,$A46-1,P$15-1,1,1)),IF($E46&lt;&gt;1,IF(ISNUMBER(INDEX(Import.PLE,Detalhamento!$E46,Detalhamento!P$15)),IF(INDEX(Import.PLE,Detalhamento!$E46,Detalhamento!P$15)&lt;=mediçao,0,OFFSET(Import.PLQ,$A46-1,P$15-1,1,1)),OFFSET(Import.PLQ,$A46-1,P$15-1,1,1)),(1-PLE!$AA$28)*OFFSET(Import.PLQ,$A46-1,P$15-1,1,1))))</f>
        <v>0</v>
      </c>
      <c r="Q46" s="183">
        <f ca="1">IF(Q$13="",0,CHOOSE(Detalhamento.OpçãoServiços,OFFSET(Import.PLQ,$A46-1,Q$15-1,1,1),IF($E46&lt;&gt;1,IF(ISNUMBER(INDEX(Import.PLE,Detalhamento!$E46,Detalhamento!Q$15)),IF(INDEX(Import.PLE,Detalhamento!$E46,Detalhamento!Q$15)&lt;=mediçao,OFFSET(Import.PLQ,$A46-1,Q$15-1,1,1),0),0),PLE!$AA$28*OFFSET(Import.PLQ,$A46-1,Q$15-1,1,1)),IF($E46&lt;&gt;1,IF(ISNUMBER(INDEX(Import.PLE,Detalhamento!$E46,Detalhamento!Q$15)),IF(INDEX(Import.PLE,Detalhamento!$E46,Detalhamento!Q$15)&lt;=mediçao,0,OFFSET(Import.PLQ,$A46-1,Q$15-1,1,1)),OFFSET(Import.PLQ,$A46-1,Q$15-1,1,1)),(1-PLE!$AA$28)*OFFSET(Import.PLQ,$A46-1,Q$15-1,1,1))))</f>
        <v>0</v>
      </c>
      <c r="R46" s="183">
        <f ca="1">IF(R$13="",0,CHOOSE(Detalhamento.OpçãoServiços,OFFSET(Import.PLQ,$A46-1,R$15-1,1,1),IF($E46&lt;&gt;1,IF(ISNUMBER(INDEX(Import.PLE,Detalhamento!$E46,Detalhamento!R$15)),IF(INDEX(Import.PLE,Detalhamento!$E46,Detalhamento!R$15)&lt;=mediçao,OFFSET(Import.PLQ,$A46-1,R$15-1,1,1),0),0),PLE!$AA$28*OFFSET(Import.PLQ,$A46-1,R$15-1,1,1)),IF($E46&lt;&gt;1,IF(ISNUMBER(INDEX(Import.PLE,Detalhamento!$E46,Detalhamento!R$15)),IF(INDEX(Import.PLE,Detalhamento!$E46,Detalhamento!R$15)&lt;=mediçao,0,OFFSET(Import.PLQ,$A46-1,R$15-1,1,1)),OFFSET(Import.PLQ,$A46-1,R$15-1,1,1)),(1-PLE!$AA$28)*OFFSET(Import.PLQ,$A46-1,R$15-1,1,1))))</f>
        <v>0</v>
      </c>
      <c r="S46" s="183">
        <f ca="1">IF(S$13="",0,CHOOSE(Detalhamento.OpçãoServiços,OFFSET(Import.PLQ,$A46-1,S$15-1,1,1),IF($E46&lt;&gt;1,IF(ISNUMBER(INDEX(Import.PLE,Detalhamento!$E46,Detalhamento!S$15)),IF(INDEX(Import.PLE,Detalhamento!$E46,Detalhamento!S$15)&lt;=mediçao,OFFSET(Import.PLQ,$A46-1,S$15-1,1,1),0),0),PLE!$AA$28*OFFSET(Import.PLQ,$A46-1,S$15-1,1,1)),IF($E46&lt;&gt;1,IF(ISNUMBER(INDEX(Import.PLE,Detalhamento!$E46,Detalhamento!S$15)),IF(INDEX(Import.PLE,Detalhamento!$E46,Detalhamento!S$15)&lt;=mediçao,0,OFFSET(Import.PLQ,$A46-1,S$15-1,1,1)),OFFSET(Import.PLQ,$A46-1,S$15-1,1,1)),(1-PLE!$AA$28)*OFFSET(Import.PLQ,$A46-1,S$15-1,1,1))))</f>
        <v>0</v>
      </c>
      <c r="T46" s="183">
        <f ca="1">IF(T$13="",0,CHOOSE(Detalhamento.OpçãoServiços,OFFSET(Import.PLQ,$A46-1,T$15-1,1,1),IF($E46&lt;&gt;1,IF(ISNUMBER(INDEX(Import.PLE,Detalhamento!$E46,Detalhamento!T$15)),IF(INDEX(Import.PLE,Detalhamento!$E46,Detalhamento!T$15)&lt;=mediçao,OFFSET(Import.PLQ,$A46-1,T$15-1,1,1),0),0),PLE!$AA$28*OFFSET(Import.PLQ,$A46-1,T$15-1,1,1)),IF($E46&lt;&gt;1,IF(ISNUMBER(INDEX(Import.PLE,Detalhamento!$E46,Detalhamento!T$15)),IF(INDEX(Import.PLE,Detalhamento!$E46,Detalhamento!T$15)&lt;=mediçao,0,OFFSET(Import.PLQ,$A46-1,T$15-1,1,1)),OFFSET(Import.PLQ,$A46-1,T$15-1,1,1)),(1-PLE!$AA$28)*OFFSET(Import.PLQ,$A46-1,T$15-1,1,1))))</f>
        <v>0</v>
      </c>
      <c r="U46" s="183">
        <f ca="1">IF(U$13="",0,CHOOSE(Detalhamento.OpçãoServiços,OFFSET(Import.PLQ,$A46-1,U$15-1,1,1),IF($E46&lt;&gt;1,IF(ISNUMBER(INDEX(Import.PLE,Detalhamento!$E46,Detalhamento!U$15)),IF(INDEX(Import.PLE,Detalhamento!$E46,Detalhamento!U$15)&lt;=mediçao,OFFSET(Import.PLQ,$A46-1,U$15-1,1,1),0),0),PLE!$AA$28*OFFSET(Import.PLQ,$A46-1,U$15-1,1,1)),IF($E46&lt;&gt;1,IF(ISNUMBER(INDEX(Import.PLE,Detalhamento!$E46,Detalhamento!U$15)),IF(INDEX(Import.PLE,Detalhamento!$E46,Detalhamento!U$15)&lt;=mediçao,0,OFFSET(Import.PLQ,$A46-1,U$15-1,1,1)),OFFSET(Import.PLQ,$A46-1,U$15-1,1,1)),(1-PLE!$AA$28)*OFFSET(Import.PLQ,$A46-1,U$15-1,1,1))))</f>
        <v>0</v>
      </c>
      <c r="V46" s="183">
        <f ca="1">IF(V$13="",0,CHOOSE(Detalhamento.OpçãoServiços,OFFSET(Import.PLQ,$A46-1,V$15-1,1,1),IF($E46&lt;&gt;1,IF(ISNUMBER(INDEX(Import.PLE,Detalhamento!$E46,Detalhamento!V$15)),IF(INDEX(Import.PLE,Detalhamento!$E46,Detalhamento!V$15)&lt;=mediçao,OFFSET(Import.PLQ,$A46-1,V$15-1,1,1),0),0),PLE!$AA$28*OFFSET(Import.PLQ,$A46-1,V$15-1,1,1)),IF($E46&lt;&gt;1,IF(ISNUMBER(INDEX(Import.PLE,Detalhamento!$E46,Detalhamento!V$15)),IF(INDEX(Import.PLE,Detalhamento!$E46,Detalhamento!V$15)&lt;=mediçao,0,OFFSET(Import.PLQ,$A46-1,V$15-1,1,1)),OFFSET(Import.PLQ,$A46-1,V$15-1,1,1)),(1-PLE!$AA$28)*OFFSET(Import.PLQ,$A46-1,V$15-1,1,1))))</f>
        <v>0</v>
      </c>
      <c r="W46" s="183">
        <f ca="1">IF(W$13="",0,CHOOSE(Detalhamento.OpçãoServiços,OFFSET(Import.PLQ,$A46-1,W$15-1,1,1),IF($E46&lt;&gt;1,IF(ISNUMBER(INDEX(Import.PLE,Detalhamento!$E46,Detalhamento!W$15)),IF(INDEX(Import.PLE,Detalhamento!$E46,Detalhamento!W$15)&lt;=mediçao,OFFSET(Import.PLQ,$A46-1,W$15-1,1,1),0),0),PLE!$AA$28*OFFSET(Import.PLQ,$A46-1,W$15-1,1,1)),IF($E46&lt;&gt;1,IF(ISNUMBER(INDEX(Import.PLE,Detalhamento!$E46,Detalhamento!W$15)),IF(INDEX(Import.PLE,Detalhamento!$E46,Detalhamento!W$15)&lt;=mediçao,0,OFFSET(Import.PLQ,$A46-1,W$15-1,1,1)),OFFSET(Import.PLQ,$A46-1,W$15-1,1,1)),(1-PLE!$AA$28)*OFFSET(Import.PLQ,$A46-1,W$15-1,1,1))))</f>
        <v>0</v>
      </c>
      <c r="X46" s="183">
        <f ca="1">IF(X$13="",0,CHOOSE(Detalhamento.OpçãoServiços,OFFSET(Import.PLQ,$A46-1,X$15-1,1,1),IF($E46&lt;&gt;1,IF(ISNUMBER(INDEX(Import.PLE,Detalhamento!$E46,Detalhamento!X$15)),IF(INDEX(Import.PLE,Detalhamento!$E46,Detalhamento!X$15)&lt;=mediçao,OFFSET(Import.PLQ,$A46-1,X$15-1,1,1),0),0),PLE!$AA$28*OFFSET(Import.PLQ,$A46-1,X$15-1,1,1)),IF($E46&lt;&gt;1,IF(ISNUMBER(INDEX(Import.PLE,Detalhamento!$E46,Detalhamento!X$15)),IF(INDEX(Import.PLE,Detalhamento!$E46,Detalhamento!X$15)&lt;=mediçao,0,OFFSET(Import.PLQ,$A46-1,X$15-1,1,1)),OFFSET(Import.PLQ,$A46-1,X$15-1,1,1)),(1-PLE!$AA$28)*OFFSET(Import.PLQ,$A46-1,X$15-1,1,1))))</f>
        <v>0</v>
      </c>
      <c r="Y46" s="183">
        <f ca="1">IF(Y$13="",0,CHOOSE(Detalhamento.OpçãoServiços,OFFSET(Import.PLQ,$A46-1,Y$15-1,1,1),IF($E46&lt;&gt;1,IF(ISNUMBER(INDEX(Import.PLE,Detalhamento!$E46,Detalhamento!Y$15)),IF(INDEX(Import.PLE,Detalhamento!$E46,Detalhamento!Y$15)&lt;=mediçao,OFFSET(Import.PLQ,$A46-1,Y$15-1,1,1),0),0),PLE!$AA$28*OFFSET(Import.PLQ,$A46-1,Y$15-1,1,1)),IF($E46&lt;&gt;1,IF(ISNUMBER(INDEX(Import.PLE,Detalhamento!$E46,Detalhamento!Y$15)),IF(INDEX(Import.PLE,Detalhamento!$E46,Detalhamento!Y$15)&lt;=mediçao,0,OFFSET(Import.PLQ,$A46-1,Y$15-1,1,1)),OFFSET(Import.PLQ,$A46-1,Y$15-1,1,1)),(1-PLE!$AA$28)*OFFSET(Import.PLQ,$A46-1,Y$15-1,1,1))))</f>
        <v>0</v>
      </c>
      <c r="Z46" s="183">
        <f ca="1">IF(Z$13="",0,CHOOSE(Detalhamento.OpçãoServiços,OFFSET(Import.PLQ,$A46-1,Z$15-1,1,1),IF($E46&lt;&gt;1,IF(ISNUMBER(INDEX(Import.PLE,Detalhamento!$E46,Detalhamento!Z$15)),IF(INDEX(Import.PLE,Detalhamento!$E46,Detalhamento!Z$15)&lt;=mediçao,OFFSET(Import.PLQ,$A46-1,Z$15-1,1,1),0),0),PLE!$AA$28*OFFSET(Import.PLQ,$A46-1,Z$15-1,1,1)),IF($E46&lt;&gt;1,IF(ISNUMBER(INDEX(Import.PLE,Detalhamento!$E46,Detalhamento!Z$15)),IF(INDEX(Import.PLE,Detalhamento!$E46,Detalhamento!Z$15)&lt;=mediçao,0,OFFSET(Import.PLQ,$A46-1,Z$15-1,1,1)),OFFSET(Import.PLQ,$A46-1,Z$15-1,1,1)),(1-PLE!$AA$28)*OFFSET(Import.PLQ,$A46-1,Z$15-1,1,1))))</f>
        <v>0</v>
      </c>
      <c r="AA46" s="183">
        <f ca="1">IF(AA$13="",0,CHOOSE(Detalhamento.OpçãoServiços,OFFSET(Import.PLQ,$A46-1,AA$15-1,1,1),IF($E46&lt;&gt;1,IF(ISNUMBER(INDEX(Import.PLE,Detalhamento!$E46,Detalhamento!AA$15)),IF(INDEX(Import.PLE,Detalhamento!$E46,Detalhamento!AA$15)&lt;=mediçao,OFFSET(Import.PLQ,$A46-1,AA$15-1,1,1),0),0),PLE!$AA$28*OFFSET(Import.PLQ,$A46-1,AA$15-1,1,1)),IF($E46&lt;&gt;1,IF(ISNUMBER(INDEX(Import.PLE,Detalhamento!$E46,Detalhamento!AA$15)),IF(INDEX(Import.PLE,Detalhamento!$E46,Detalhamento!AA$15)&lt;=mediçao,0,OFFSET(Import.PLQ,$A46-1,AA$15-1,1,1)),OFFSET(Import.PLQ,$A46-1,AA$15-1,1,1)),(1-PLE!$AA$28)*OFFSET(Import.PLQ,$A46-1,AA$15-1,1,1))))</f>
        <v>0</v>
      </c>
      <c r="AB46" s="183">
        <f ca="1">IF(AB$13="",0,CHOOSE(Detalhamento.OpçãoServiços,OFFSET(Import.PLQ,$A46-1,AB$15-1,1,1),IF($E46&lt;&gt;1,IF(ISNUMBER(INDEX(Import.PLE,Detalhamento!$E46,Detalhamento!AB$15)),IF(INDEX(Import.PLE,Detalhamento!$E46,Detalhamento!AB$15)&lt;=mediçao,OFFSET(Import.PLQ,$A46-1,AB$15-1,1,1),0),0),PLE!$AA$28*OFFSET(Import.PLQ,$A46-1,AB$15-1,1,1)),IF($E46&lt;&gt;1,IF(ISNUMBER(INDEX(Import.PLE,Detalhamento!$E46,Detalhamento!AB$15)),IF(INDEX(Import.PLE,Detalhamento!$E46,Detalhamento!AB$15)&lt;=mediçao,0,OFFSET(Import.PLQ,$A46-1,AB$15-1,1,1)),OFFSET(Import.PLQ,$A46-1,AB$15-1,1,1)),(1-PLE!$AA$28)*OFFSET(Import.PLQ,$A46-1,AB$15-1,1,1))))</f>
        <v>0</v>
      </c>
      <c r="AC46" s="183">
        <f ca="1">IF(AC$13="",0,CHOOSE(Detalhamento.OpçãoServiços,OFFSET(Import.PLQ,$A46-1,AC$15-1,1,1),IF($E46&lt;&gt;1,IF(ISNUMBER(INDEX(Import.PLE,Detalhamento!$E46,Detalhamento!AC$15)),IF(INDEX(Import.PLE,Detalhamento!$E46,Detalhamento!AC$15)&lt;=mediçao,OFFSET(Import.PLQ,$A46-1,AC$15-1,1,1),0),0),PLE!$AA$28*OFFSET(Import.PLQ,$A46-1,AC$15-1,1,1)),IF($E46&lt;&gt;1,IF(ISNUMBER(INDEX(Import.PLE,Detalhamento!$E46,Detalhamento!AC$15)),IF(INDEX(Import.PLE,Detalhamento!$E46,Detalhamento!AC$15)&lt;=mediçao,0,OFFSET(Import.PLQ,$A46-1,AC$15-1,1,1)),OFFSET(Import.PLQ,$A46-1,AC$15-1,1,1)),(1-PLE!$AA$28)*OFFSET(Import.PLQ,$A46-1,AC$15-1,1,1))))</f>
        <v>0</v>
      </c>
      <c r="AD46" s="183">
        <f ca="1">IF(AD$13="",0,CHOOSE(Detalhamento.OpçãoServiços,OFFSET(Import.PLQ,$A46-1,AD$15-1,1,1),IF($E46&lt;&gt;1,IF(ISNUMBER(INDEX(Import.PLE,Detalhamento!$E46,Detalhamento!AD$15)),IF(INDEX(Import.PLE,Detalhamento!$E46,Detalhamento!AD$15)&lt;=mediçao,OFFSET(Import.PLQ,$A46-1,AD$15-1,1,1),0),0),PLE!$AA$28*OFFSET(Import.PLQ,$A46-1,AD$15-1,1,1)),IF($E46&lt;&gt;1,IF(ISNUMBER(INDEX(Import.PLE,Detalhamento!$E46,Detalhamento!AD$15)),IF(INDEX(Import.PLE,Detalhamento!$E46,Detalhamento!AD$15)&lt;=mediçao,0,OFFSET(Import.PLQ,$A46-1,AD$15-1,1,1)),OFFSET(Import.PLQ,$A46-1,AD$15-1,1,1)),(1-PLE!$AA$28)*OFFSET(Import.PLQ,$A46-1,AD$15-1,1,1))))</f>
        <v>0</v>
      </c>
      <c r="AE46" s="183">
        <f ca="1">IF(AE$13="",0,CHOOSE(Detalhamento.OpçãoServiços,OFFSET(Import.PLQ,$A46-1,AE$15-1,1,1),IF($E46&lt;&gt;1,IF(ISNUMBER(INDEX(Import.PLE,Detalhamento!$E46,Detalhamento!AE$15)),IF(INDEX(Import.PLE,Detalhamento!$E46,Detalhamento!AE$15)&lt;=mediçao,OFFSET(Import.PLQ,$A46-1,AE$15-1,1,1),0),0),PLE!$AA$28*OFFSET(Import.PLQ,$A46-1,AE$15-1,1,1)),IF($E46&lt;&gt;1,IF(ISNUMBER(INDEX(Import.PLE,Detalhamento!$E46,Detalhamento!AE$15)),IF(INDEX(Import.PLE,Detalhamento!$E46,Detalhamento!AE$15)&lt;=mediçao,0,OFFSET(Import.PLQ,$A46-1,AE$15-1,1,1)),OFFSET(Import.PLQ,$A46-1,AE$15-1,1,1)),(1-PLE!$AA$28)*OFFSET(Import.PLQ,$A46-1,AE$15-1,1,1))))</f>
        <v>0</v>
      </c>
      <c r="AF46" s="183">
        <f ca="1">IF(AF$13="",0,CHOOSE(Detalhamento.OpçãoServiços,OFFSET(Import.PLQ,$A46-1,AF$15-1,1,1),IF($E46&lt;&gt;1,IF(ISNUMBER(INDEX(Import.PLE,Detalhamento!$E46,Detalhamento!AF$15)),IF(INDEX(Import.PLE,Detalhamento!$E46,Detalhamento!AF$15)&lt;=mediçao,OFFSET(Import.PLQ,$A46-1,AF$15-1,1,1),0),0),PLE!$AA$28*OFFSET(Import.PLQ,$A46-1,AF$15-1,1,1)),IF($E46&lt;&gt;1,IF(ISNUMBER(INDEX(Import.PLE,Detalhamento!$E46,Detalhamento!AF$15)),IF(INDEX(Import.PLE,Detalhamento!$E46,Detalhamento!AF$15)&lt;=mediçao,0,OFFSET(Import.PLQ,$A46-1,AF$15-1,1,1)),OFFSET(Import.PLQ,$A46-1,AF$15-1,1,1)),(1-PLE!$AA$28)*OFFSET(Import.PLQ,$A46-1,AF$15-1,1,1))))</f>
        <v>0</v>
      </c>
      <c r="AG46" s="183">
        <f ca="1">IF(AG$13="",0,CHOOSE(Detalhamento.OpçãoServiços,OFFSET(Import.PLQ,$A46-1,AG$15-1,1,1),IF($E46&lt;&gt;1,IF(ISNUMBER(INDEX(Import.PLE,Detalhamento!$E46,Detalhamento!AG$15)),IF(INDEX(Import.PLE,Detalhamento!$E46,Detalhamento!AG$15)&lt;=mediçao,OFFSET(Import.PLQ,$A46-1,AG$15-1,1,1),0),0),PLE!$AA$28*OFFSET(Import.PLQ,$A46-1,AG$15-1,1,1)),IF($E46&lt;&gt;1,IF(ISNUMBER(INDEX(Import.PLE,Detalhamento!$E46,Detalhamento!AG$15)),IF(INDEX(Import.PLE,Detalhamento!$E46,Detalhamento!AG$15)&lt;=mediçao,0,OFFSET(Import.PLQ,$A46-1,AG$15-1,1,1)),OFFSET(Import.PLQ,$A46-1,AG$15-1,1,1)),(1-PLE!$AA$28)*OFFSET(Import.PLQ,$A46-1,AG$15-1,1,1))))</f>
        <v>0</v>
      </c>
      <c r="AH46" s="183">
        <f ca="1">IF(AH$13="",0,CHOOSE(Detalhamento.OpçãoServiços,OFFSET(Import.PLQ,$A46-1,AH$15-1,1,1),IF($E46&lt;&gt;1,IF(ISNUMBER(INDEX(Import.PLE,Detalhamento!$E46,Detalhamento!AH$15)),IF(INDEX(Import.PLE,Detalhamento!$E46,Detalhamento!AH$15)&lt;=mediçao,OFFSET(Import.PLQ,$A46-1,AH$15-1,1,1),0),0),PLE!$AA$28*OFFSET(Import.PLQ,$A46-1,AH$15-1,1,1)),IF($E46&lt;&gt;1,IF(ISNUMBER(INDEX(Import.PLE,Detalhamento!$E46,Detalhamento!AH$15)),IF(INDEX(Import.PLE,Detalhamento!$E46,Detalhamento!AH$15)&lt;=mediçao,0,OFFSET(Import.PLQ,$A46-1,AH$15-1,1,1)),OFFSET(Import.PLQ,$A46-1,AH$15-1,1,1)),(1-PLE!$AA$28)*OFFSET(Import.PLQ,$A46-1,AH$15-1,1,1))))</f>
        <v>0</v>
      </c>
      <c r="AI46" s="183">
        <f ca="1">IF(AI$13="",0,CHOOSE(Detalhamento.OpçãoServiços,OFFSET(Import.PLQ,$A46-1,AI$15-1,1,1),IF($E46&lt;&gt;1,IF(ISNUMBER(INDEX(Import.PLE,Detalhamento!$E46,Detalhamento!AI$15)),IF(INDEX(Import.PLE,Detalhamento!$E46,Detalhamento!AI$15)&lt;=mediçao,OFFSET(Import.PLQ,$A46-1,AI$15-1,1,1),0),0),PLE!$AA$28*OFFSET(Import.PLQ,$A46-1,AI$15-1,1,1)),IF($E46&lt;&gt;1,IF(ISNUMBER(INDEX(Import.PLE,Detalhamento!$E46,Detalhamento!AI$15)),IF(INDEX(Import.PLE,Detalhamento!$E46,Detalhamento!AI$15)&lt;=mediçao,0,OFFSET(Import.PLQ,$A46-1,AI$15-1,1,1)),OFFSET(Import.PLQ,$A46-1,AI$15-1,1,1)),(1-PLE!$AA$28)*OFFSET(Import.PLQ,$A46-1,AI$15-1,1,1))))</f>
        <v>0</v>
      </c>
      <c r="AJ46" s="183">
        <f ca="1">IF(AJ$13="",0,CHOOSE(Detalhamento.OpçãoServiços,OFFSET(Import.PLQ,$A46-1,AJ$15-1,1,1),IF($E46&lt;&gt;1,IF(ISNUMBER(INDEX(Import.PLE,Detalhamento!$E46,Detalhamento!AJ$15)),IF(INDEX(Import.PLE,Detalhamento!$E46,Detalhamento!AJ$15)&lt;=mediçao,OFFSET(Import.PLQ,$A46-1,AJ$15-1,1,1),0),0),PLE!$AA$28*OFFSET(Import.PLQ,$A46-1,AJ$15-1,1,1)),IF($E46&lt;&gt;1,IF(ISNUMBER(INDEX(Import.PLE,Detalhamento!$E46,Detalhamento!AJ$15)),IF(INDEX(Import.PLE,Detalhamento!$E46,Detalhamento!AJ$15)&lt;=mediçao,0,OFFSET(Import.PLQ,$A46-1,AJ$15-1,1,1)),OFFSET(Import.PLQ,$A46-1,AJ$15-1,1,1)),(1-PLE!$AA$28)*OFFSET(Import.PLQ,$A46-1,AJ$15-1,1,1))))</f>
        <v>0</v>
      </c>
      <c r="AK46" s="183">
        <f ca="1">IF(AK$13="",0,CHOOSE(Detalhamento.OpçãoServiços,OFFSET(Import.PLQ,$A46-1,AK$15-1,1,1),IF($E46&lt;&gt;1,IF(ISNUMBER(INDEX(Import.PLE,Detalhamento!$E46,Detalhamento!AK$15)),IF(INDEX(Import.PLE,Detalhamento!$E46,Detalhamento!AK$15)&lt;=mediçao,OFFSET(Import.PLQ,$A46-1,AK$15-1,1,1),0),0),PLE!$AA$28*OFFSET(Import.PLQ,$A46-1,AK$15-1,1,1)),IF($E46&lt;&gt;1,IF(ISNUMBER(INDEX(Import.PLE,Detalhamento!$E46,Detalhamento!AK$15)),IF(INDEX(Import.PLE,Detalhamento!$E46,Detalhamento!AK$15)&lt;=mediçao,0,OFFSET(Import.PLQ,$A46-1,AK$15-1,1,1)),OFFSET(Import.PLQ,$A46-1,AK$15-1,1,1)),(1-PLE!$AA$28)*OFFSET(Import.PLQ,$A46-1,AK$15-1,1,1))))</f>
        <v>0</v>
      </c>
      <c r="AL46" s="183">
        <f ca="1">IF(AL$13="",0,CHOOSE(Detalhamento.OpçãoServiços,OFFSET(Import.PLQ,$A46-1,AL$15-1,1,1),IF($E46&lt;&gt;1,IF(ISNUMBER(INDEX(Import.PLE,Detalhamento!$E46,Detalhamento!AL$15)),IF(INDEX(Import.PLE,Detalhamento!$E46,Detalhamento!AL$15)&lt;=mediçao,OFFSET(Import.PLQ,$A46-1,AL$15-1,1,1),0),0),PLE!$AA$28*OFFSET(Import.PLQ,$A46-1,AL$15-1,1,1)),IF($E46&lt;&gt;1,IF(ISNUMBER(INDEX(Import.PLE,Detalhamento!$E46,Detalhamento!AL$15)),IF(INDEX(Import.PLE,Detalhamento!$E46,Detalhamento!AL$15)&lt;=mediçao,0,OFFSET(Import.PLQ,$A46-1,AL$15-1,1,1)),OFFSET(Import.PLQ,$A46-1,AL$15-1,1,1)),(1-PLE!$AA$28)*OFFSET(Import.PLQ,$A46-1,AL$15-1,1,1))))</f>
        <v>0</v>
      </c>
      <c r="AM46" s="183">
        <f ca="1">IF(AM$13="",0,CHOOSE(Detalhamento.OpçãoServiços,OFFSET(Import.PLQ,$A46-1,AM$15-1,1,1),IF($E46&lt;&gt;1,IF(ISNUMBER(INDEX(Import.PLE,Detalhamento!$E46,Detalhamento!AM$15)),IF(INDEX(Import.PLE,Detalhamento!$E46,Detalhamento!AM$15)&lt;=mediçao,OFFSET(Import.PLQ,$A46-1,AM$15-1,1,1),0),0),PLE!$AA$28*OFFSET(Import.PLQ,$A46-1,AM$15-1,1,1)),IF($E46&lt;&gt;1,IF(ISNUMBER(INDEX(Import.PLE,Detalhamento!$E46,Detalhamento!AM$15)),IF(INDEX(Import.PLE,Detalhamento!$E46,Detalhamento!AM$15)&lt;=mediçao,0,OFFSET(Import.PLQ,$A46-1,AM$15-1,1,1)),OFFSET(Import.PLQ,$A46-1,AM$15-1,1,1)),(1-PLE!$AA$28)*OFFSET(Import.PLQ,$A46-1,AM$15-1,1,1))))</f>
        <v>0</v>
      </c>
      <c r="AN46" s="183">
        <f ca="1">IF(AN$13="",0,CHOOSE(Detalhamento.OpçãoServiços,OFFSET(Import.PLQ,$A46-1,AN$15-1,1,1),IF($E46&lt;&gt;1,IF(ISNUMBER(INDEX(Import.PLE,Detalhamento!$E46,Detalhamento!AN$15)),IF(INDEX(Import.PLE,Detalhamento!$E46,Detalhamento!AN$15)&lt;=mediçao,OFFSET(Import.PLQ,$A46-1,AN$15-1,1,1),0),0),PLE!$AA$28*OFFSET(Import.PLQ,$A46-1,AN$15-1,1,1)),IF($E46&lt;&gt;1,IF(ISNUMBER(INDEX(Import.PLE,Detalhamento!$E46,Detalhamento!AN$15)),IF(INDEX(Import.PLE,Detalhamento!$E46,Detalhamento!AN$15)&lt;=mediçao,0,OFFSET(Import.PLQ,$A46-1,AN$15-1,1,1)),OFFSET(Import.PLQ,$A46-1,AN$15-1,1,1)),(1-PLE!$AA$28)*OFFSET(Import.PLQ,$A46-1,AN$15-1,1,1))))</f>
        <v>0</v>
      </c>
      <c r="AO46" s="183">
        <f ca="1">IF(AO$13="",0,CHOOSE(Detalhamento.OpçãoServiços,OFFSET(Import.PLQ,$A46-1,AO$15-1,1,1),IF($E46&lt;&gt;1,IF(ISNUMBER(INDEX(Import.PLE,Detalhamento!$E46,Detalhamento!AO$15)),IF(INDEX(Import.PLE,Detalhamento!$E46,Detalhamento!AO$15)&lt;=mediçao,OFFSET(Import.PLQ,$A46-1,AO$15-1,1,1),0),0),PLE!$AA$28*OFFSET(Import.PLQ,$A46-1,AO$15-1,1,1)),IF($E46&lt;&gt;1,IF(ISNUMBER(INDEX(Import.PLE,Detalhamento!$E46,Detalhamento!AO$15)),IF(INDEX(Import.PLE,Detalhamento!$E46,Detalhamento!AO$15)&lt;=mediçao,0,OFFSET(Import.PLQ,$A46-1,AO$15-1,1,1)),OFFSET(Import.PLQ,$A46-1,AO$15-1,1,1)),(1-PLE!$AA$28)*OFFSET(Import.PLQ,$A46-1,AO$15-1,1,1))))</f>
        <v>0</v>
      </c>
      <c r="AP46" s="183">
        <f ca="1">IF(AP$13="",0,CHOOSE(Detalhamento.OpçãoServiços,OFFSET(Import.PLQ,$A46-1,AP$15-1,1,1),IF($E46&lt;&gt;1,IF(ISNUMBER(INDEX(Import.PLE,Detalhamento!$E46,Detalhamento!AP$15)),IF(INDEX(Import.PLE,Detalhamento!$E46,Detalhamento!AP$15)&lt;=mediçao,OFFSET(Import.PLQ,$A46-1,AP$15-1,1,1),0),0),PLE!$AA$28*OFFSET(Import.PLQ,$A46-1,AP$15-1,1,1)),IF($E46&lt;&gt;1,IF(ISNUMBER(INDEX(Import.PLE,Detalhamento!$E46,Detalhamento!AP$15)),IF(INDEX(Import.PLE,Detalhamento!$E46,Detalhamento!AP$15)&lt;=mediçao,0,OFFSET(Import.PLQ,$A46-1,AP$15-1,1,1)),OFFSET(Import.PLQ,$A46-1,AP$15-1,1,1)),(1-PLE!$AA$28)*OFFSET(Import.PLQ,$A46-1,AP$15-1,1,1))))</f>
        <v>0</v>
      </c>
      <c r="AQ46" s="183">
        <f ca="1">IF(AQ$13="",0,CHOOSE(Detalhamento.OpçãoServiços,OFFSET(Import.PLQ,$A46-1,AQ$15-1,1,1),IF($E46&lt;&gt;1,IF(ISNUMBER(INDEX(Import.PLE,Detalhamento!$E46,Detalhamento!AQ$15)),IF(INDEX(Import.PLE,Detalhamento!$E46,Detalhamento!AQ$15)&lt;=mediçao,OFFSET(Import.PLQ,$A46-1,AQ$15-1,1,1),0),0),PLE!$AA$28*OFFSET(Import.PLQ,$A46-1,AQ$15-1,1,1)),IF($E46&lt;&gt;1,IF(ISNUMBER(INDEX(Import.PLE,Detalhamento!$E46,Detalhamento!AQ$15)),IF(INDEX(Import.PLE,Detalhamento!$E46,Detalhamento!AQ$15)&lt;=mediçao,0,OFFSET(Import.PLQ,$A46-1,AQ$15-1,1,1)),OFFSET(Import.PLQ,$A46-1,AQ$15-1,1,1)),(1-PLE!$AA$28)*OFFSET(Import.PLQ,$A46-1,AQ$15-1,1,1))))</f>
        <v>0</v>
      </c>
      <c r="AR46" s="183">
        <f ca="1">IF(AR$13="",0,CHOOSE(Detalhamento.OpçãoServiços,OFFSET(Import.PLQ,$A46-1,AR$15-1,1,1),IF($E46&lt;&gt;1,IF(ISNUMBER(INDEX(Import.PLE,Detalhamento!$E46,Detalhamento!AR$15)),IF(INDEX(Import.PLE,Detalhamento!$E46,Detalhamento!AR$15)&lt;=mediçao,OFFSET(Import.PLQ,$A46-1,AR$15-1,1,1),0),0),PLE!$AA$28*OFFSET(Import.PLQ,$A46-1,AR$15-1,1,1)),IF($E46&lt;&gt;1,IF(ISNUMBER(INDEX(Import.PLE,Detalhamento!$E46,Detalhamento!AR$15)),IF(INDEX(Import.PLE,Detalhamento!$E46,Detalhamento!AR$15)&lt;=mediçao,0,OFFSET(Import.PLQ,$A46-1,AR$15-1,1,1)),OFFSET(Import.PLQ,$A46-1,AR$15-1,1,1)),(1-PLE!$AA$28)*OFFSET(Import.PLQ,$A46-1,AR$15-1,1,1))))</f>
        <v>0</v>
      </c>
      <c r="AS46" s="183">
        <f ca="1">IF(AS$13="",0,CHOOSE(Detalhamento.OpçãoServiços,OFFSET(Import.PLQ,$A46-1,AS$15-1,1,1),IF($E46&lt;&gt;1,IF(ISNUMBER(INDEX(Import.PLE,Detalhamento!$E46,Detalhamento!AS$15)),IF(INDEX(Import.PLE,Detalhamento!$E46,Detalhamento!AS$15)&lt;=mediçao,OFFSET(Import.PLQ,$A46-1,AS$15-1,1,1),0),0),PLE!$AA$28*OFFSET(Import.PLQ,$A46-1,AS$15-1,1,1)),IF($E46&lt;&gt;1,IF(ISNUMBER(INDEX(Import.PLE,Detalhamento!$E46,Detalhamento!AS$15)),IF(INDEX(Import.PLE,Detalhamento!$E46,Detalhamento!AS$15)&lt;=mediçao,0,OFFSET(Import.PLQ,$A46-1,AS$15-1,1,1)),OFFSET(Import.PLQ,$A46-1,AS$15-1,1,1)),(1-PLE!$AA$28)*OFFSET(Import.PLQ,$A46-1,AS$15-1,1,1))))</f>
        <v>0</v>
      </c>
      <c r="AT46" s="183">
        <f ca="1">IF(AT$13="",0,CHOOSE(Detalhamento.OpçãoServiços,OFFSET(Import.PLQ,$A46-1,AT$15-1,1,1),IF($E46&lt;&gt;1,IF(ISNUMBER(INDEX(Import.PLE,Detalhamento!$E46,Detalhamento!AT$15)),IF(INDEX(Import.PLE,Detalhamento!$E46,Detalhamento!AT$15)&lt;=mediçao,OFFSET(Import.PLQ,$A46-1,AT$15-1,1,1),0),0),PLE!$AA$28*OFFSET(Import.PLQ,$A46-1,AT$15-1,1,1)),IF($E46&lt;&gt;1,IF(ISNUMBER(INDEX(Import.PLE,Detalhamento!$E46,Detalhamento!AT$15)),IF(INDEX(Import.PLE,Detalhamento!$E46,Detalhamento!AT$15)&lt;=mediçao,0,OFFSET(Import.PLQ,$A46-1,AT$15-1,1,1)),OFFSET(Import.PLQ,$A46-1,AT$15-1,1,1)),(1-PLE!$AA$28)*OFFSET(Import.PLQ,$A46-1,AT$15-1,1,1))))</f>
        <v>0</v>
      </c>
      <c r="AU46" s="183">
        <f ca="1">IF(AU$13="",0,CHOOSE(Detalhamento.OpçãoServiços,OFFSET(Import.PLQ,$A46-1,AU$15-1,1,1),IF($E46&lt;&gt;1,IF(ISNUMBER(INDEX(Import.PLE,Detalhamento!$E46,Detalhamento!AU$15)),IF(INDEX(Import.PLE,Detalhamento!$E46,Detalhamento!AU$15)&lt;=mediçao,OFFSET(Import.PLQ,$A46-1,AU$15-1,1,1),0),0),PLE!$AA$28*OFFSET(Import.PLQ,$A46-1,AU$15-1,1,1)),IF($E46&lt;&gt;1,IF(ISNUMBER(INDEX(Import.PLE,Detalhamento!$E46,Detalhamento!AU$15)),IF(INDEX(Import.PLE,Detalhamento!$E46,Detalhamento!AU$15)&lt;=mediçao,0,OFFSET(Import.PLQ,$A46-1,AU$15-1,1,1)),OFFSET(Import.PLQ,$A46-1,AU$15-1,1,1)),(1-PLE!$AA$28)*OFFSET(Import.PLQ,$A46-1,AU$15-1,1,1))))</f>
        <v>0</v>
      </c>
      <c r="AV46" s="183">
        <f ca="1">IF(AV$13="",0,CHOOSE(Detalhamento.OpçãoServiços,OFFSET(Import.PLQ,$A46-1,AV$15-1,1,1),IF($E46&lt;&gt;1,IF(ISNUMBER(INDEX(Import.PLE,Detalhamento!$E46,Detalhamento!AV$15)),IF(INDEX(Import.PLE,Detalhamento!$E46,Detalhamento!AV$15)&lt;=mediçao,OFFSET(Import.PLQ,$A46-1,AV$15-1,1,1),0),0),PLE!$AA$28*OFFSET(Import.PLQ,$A46-1,AV$15-1,1,1)),IF($E46&lt;&gt;1,IF(ISNUMBER(INDEX(Import.PLE,Detalhamento!$E46,Detalhamento!AV$15)),IF(INDEX(Import.PLE,Detalhamento!$E46,Detalhamento!AV$15)&lt;=mediçao,0,OFFSET(Import.PLQ,$A46-1,AV$15-1,1,1)),OFFSET(Import.PLQ,$A46-1,AV$15-1,1,1)),(1-PLE!$AA$28)*OFFSET(Import.PLQ,$A46-1,AV$15-1,1,1))))</f>
        <v>0</v>
      </c>
      <c r="AW46" s="183">
        <f ca="1">IF(AW$13="",0,CHOOSE(Detalhamento.OpçãoServiços,OFFSET(Import.PLQ,$A46-1,AW$15-1,1,1),IF($E46&lt;&gt;1,IF(ISNUMBER(INDEX(Import.PLE,Detalhamento!$E46,Detalhamento!AW$15)),IF(INDEX(Import.PLE,Detalhamento!$E46,Detalhamento!AW$15)&lt;=mediçao,OFFSET(Import.PLQ,$A46-1,AW$15-1,1,1),0),0),PLE!$AA$28*OFFSET(Import.PLQ,$A46-1,AW$15-1,1,1)),IF($E46&lt;&gt;1,IF(ISNUMBER(INDEX(Import.PLE,Detalhamento!$E46,Detalhamento!AW$15)),IF(INDEX(Import.PLE,Detalhamento!$E46,Detalhamento!AW$15)&lt;=mediçao,0,OFFSET(Import.PLQ,$A46-1,AW$15-1,1,1)),OFFSET(Import.PLQ,$A46-1,AW$15-1,1,1)),(1-PLE!$AA$28)*OFFSET(Import.PLQ,$A46-1,AW$15-1,1,1))))</f>
        <v>0</v>
      </c>
      <c r="AX46" s="183">
        <f ca="1">IF(AX$13="",0,CHOOSE(Detalhamento.OpçãoServiços,OFFSET(Import.PLQ,$A46-1,AX$15-1,1,1),IF($E46&lt;&gt;1,IF(ISNUMBER(INDEX(Import.PLE,Detalhamento!$E46,Detalhamento!AX$15)),IF(INDEX(Import.PLE,Detalhamento!$E46,Detalhamento!AX$15)&lt;=mediçao,OFFSET(Import.PLQ,$A46-1,AX$15-1,1,1),0),0),PLE!$AA$28*OFFSET(Import.PLQ,$A46-1,AX$15-1,1,1)),IF($E46&lt;&gt;1,IF(ISNUMBER(INDEX(Import.PLE,Detalhamento!$E46,Detalhamento!AX$15)),IF(INDEX(Import.PLE,Detalhamento!$E46,Detalhamento!AX$15)&lt;=mediçao,0,OFFSET(Import.PLQ,$A46-1,AX$15-1,1,1)),OFFSET(Import.PLQ,$A46-1,AX$15-1,1,1)),(1-PLE!$AA$28)*OFFSET(Import.PLQ,$A46-1,AX$15-1,1,1))))</f>
        <v>0</v>
      </c>
      <c r="AY46" s="183">
        <f ca="1">IF(AY$13="",0,CHOOSE(Detalhamento.OpçãoServiços,OFFSET(Import.PLQ,$A46-1,AY$15-1,1,1),IF($E46&lt;&gt;1,IF(ISNUMBER(INDEX(Import.PLE,Detalhamento!$E46,Detalhamento!AY$15)),IF(INDEX(Import.PLE,Detalhamento!$E46,Detalhamento!AY$15)&lt;=mediçao,OFFSET(Import.PLQ,$A46-1,AY$15-1,1,1),0),0),PLE!$AA$28*OFFSET(Import.PLQ,$A46-1,AY$15-1,1,1)),IF($E46&lt;&gt;1,IF(ISNUMBER(INDEX(Import.PLE,Detalhamento!$E46,Detalhamento!AY$15)),IF(INDEX(Import.PLE,Detalhamento!$E46,Detalhamento!AY$15)&lt;=mediçao,0,OFFSET(Import.PLQ,$A46-1,AY$15-1,1,1)),OFFSET(Import.PLQ,$A46-1,AY$15-1,1,1)),(1-PLE!$AA$28)*OFFSET(Import.PLQ,$A46-1,AY$15-1,1,1))))</f>
        <v>0</v>
      </c>
      <c r="AZ46" s="183">
        <f ca="1">IF(AZ$13="",0,CHOOSE(Detalhamento.OpçãoServiços,OFFSET(Import.PLQ,$A46-1,AZ$15-1,1,1),IF($E46&lt;&gt;1,IF(ISNUMBER(INDEX(Import.PLE,Detalhamento!$E46,Detalhamento!AZ$15)),IF(INDEX(Import.PLE,Detalhamento!$E46,Detalhamento!AZ$15)&lt;=mediçao,OFFSET(Import.PLQ,$A46-1,AZ$15-1,1,1),0),0),PLE!$AA$28*OFFSET(Import.PLQ,$A46-1,AZ$15-1,1,1)),IF($E46&lt;&gt;1,IF(ISNUMBER(INDEX(Import.PLE,Detalhamento!$E46,Detalhamento!AZ$15)),IF(INDEX(Import.PLE,Detalhamento!$E46,Detalhamento!AZ$15)&lt;=mediçao,0,OFFSET(Import.PLQ,$A46-1,AZ$15-1,1,1)),OFFSET(Import.PLQ,$A46-1,AZ$15-1,1,1)),(1-PLE!$AA$28)*OFFSET(Import.PLQ,$A46-1,AZ$15-1,1,1))))</f>
        <v>0</v>
      </c>
      <c r="BA46" s="183">
        <f ca="1">IF(BA$13="",0,CHOOSE(Detalhamento.OpçãoServiços,OFFSET(Import.PLQ,$A46-1,BA$15-1,1,1),IF($E46&lt;&gt;1,IF(ISNUMBER(INDEX(Import.PLE,Detalhamento!$E46,Detalhamento!BA$15)),IF(INDEX(Import.PLE,Detalhamento!$E46,Detalhamento!BA$15)&lt;=mediçao,OFFSET(Import.PLQ,$A46-1,BA$15-1,1,1),0),0),PLE!$AA$28*OFFSET(Import.PLQ,$A46-1,BA$15-1,1,1)),IF($E46&lt;&gt;1,IF(ISNUMBER(INDEX(Import.PLE,Detalhamento!$E46,Detalhamento!BA$15)),IF(INDEX(Import.PLE,Detalhamento!$E46,Detalhamento!BA$15)&lt;=mediçao,0,OFFSET(Import.PLQ,$A46-1,BA$15-1,1,1)),OFFSET(Import.PLQ,$A46-1,BA$15-1,1,1)),(1-PLE!$AA$28)*OFFSET(Import.PLQ,$A46-1,BA$15-1,1,1))))</f>
        <v>0</v>
      </c>
      <c r="BB46" s="183">
        <f ca="1">IF(BB$13="",0,CHOOSE(Detalhamento.OpçãoServiços,OFFSET(Import.PLQ,$A46-1,BB$15-1,1,1),IF($E46&lt;&gt;1,IF(ISNUMBER(INDEX(Import.PLE,Detalhamento!$E46,Detalhamento!BB$15)),IF(INDEX(Import.PLE,Detalhamento!$E46,Detalhamento!BB$15)&lt;=mediçao,OFFSET(Import.PLQ,$A46-1,BB$15-1,1,1),0),0),PLE!$AA$28*OFFSET(Import.PLQ,$A46-1,BB$15-1,1,1)),IF($E46&lt;&gt;1,IF(ISNUMBER(INDEX(Import.PLE,Detalhamento!$E46,Detalhamento!BB$15)),IF(INDEX(Import.PLE,Detalhamento!$E46,Detalhamento!BB$15)&lt;=mediçao,0,OFFSET(Import.PLQ,$A46-1,BB$15-1,1,1)),OFFSET(Import.PLQ,$A46-1,BB$15-1,1,1)),(1-PLE!$AA$28)*OFFSET(Import.PLQ,$A46-1,BB$15-1,1,1))))</f>
        <v>0</v>
      </c>
      <c r="BC46" s="183">
        <f ca="1">IF(BC$13="",0,CHOOSE(Detalhamento.OpçãoServiços,OFFSET(Import.PLQ,$A46-1,BC$15-1,1,1),IF($E46&lt;&gt;1,IF(ISNUMBER(INDEX(Import.PLE,Detalhamento!$E46,Detalhamento!BC$15)),IF(INDEX(Import.PLE,Detalhamento!$E46,Detalhamento!BC$15)&lt;=mediçao,OFFSET(Import.PLQ,$A46-1,BC$15-1,1,1),0),0),PLE!$AA$28*OFFSET(Import.PLQ,$A46-1,BC$15-1,1,1)),IF($E46&lt;&gt;1,IF(ISNUMBER(INDEX(Import.PLE,Detalhamento!$E46,Detalhamento!BC$15)),IF(INDEX(Import.PLE,Detalhamento!$E46,Detalhamento!BC$15)&lt;=mediçao,0,OFFSET(Import.PLQ,$A46-1,BC$15-1,1,1)),OFFSET(Import.PLQ,$A46-1,BC$15-1,1,1)),(1-PLE!$AA$28)*OFFSET(Import.PLQ,$A46-1,BC$15-1,1,1))))</f>
        <v>0</v>
      </c>
      <c r="BD46" s="183">
        <f ca="1">IF(BD$13="",0,CHOOSE(Detalhamento.OpçãoServiços,OFFSET(Import.PLQ,$A46-1,BD$15-1,1,1),IF($E46&lt;&gt;1,IF(ISNUMBER(INDEX(Import.PLE,Detalhamento!$E46,Detalhamento!BD$15)),IF(INDEX(Import.PLE,Detalhamento!$E46,Detalhamento!BD$15)&lt;=mediçao,OFFSET(Import.PLQ,$A46-1,BD$15-1,1,1),0),0),PLE!$AA$28*OFFSET(Import.PLQ,$A46-1,BD$15-1,1,1)),IF($E46&lt;&gt;1,IF(ISNUMBER(INDEX(Import.PLE,Detalhamento!$E46,Detalhamento!BD$15)),IF(INDEX(Import.PLE,Detalhamento!$E46,Detalhamento!BD$15)&lt;=mediçao,0,OFFSET(Import.PLQ,$A46-1,BD$15-1,1,1)),OFFSET(Import.PLQ,$A46-1,BD$15-1,1,1)),(1-PLE!$AA$28)*OFFSET(Import.PLQ,$A46-1,BD$15-1,1,1))))</f>
        <v>0</v>
      </c>
      <c r="BE46" s="183">
        <f ca="1">IF(BE$13="",0,CHOOSE(Detalhamento.OpçãoServiços,OFFSET(Import.PLQ,$A46-1,BE$15-1,1,1),IF($E46&lt;&gt;1,IF(ISNUMBER(INDEX(Import.PLE,Detalhamento!$E46,Detalhamento!BE$15)),IF(INDEX(Import.PLE,Detalhamento!$E46,Detalhamento!BE$15)&lt;=mediçao,OFFSET(Import.PLQ,$A46-1,BE$15-1,1,1),0),0),PLE!$AA$28*OFFSET(Import.PLQ,$A46-1,BE$15-1,1,1)),IF($E46&lt;&gt;1,IF(ISNUMBER(INDEX(Import.PLE,Detalhamento!$E46,Detalhamento!BE$15)),IF(INDEX(Import.PLE,Detalhamento!$E46,Detalhamento!BE$15)&lt;=mediçao,0,OFFSET(Import.PLQ,$A46-1,BE$15-1,1,1)),OFFSET(Import.PLQ,$A46-1,BE$15-1,1,1)),(1-PLE!$AA$28)*OFFSET(Import.PLQ,$A46-1,BE$15-1,1,1))))</f>
        <v>0</v>
      </c>
      <c r="BF46" s="183">
        <f ca="1">IF(BF$13="",0,CHOOSE(Detalhamento.OpçãoServiços,OFFSET(Import.PLQ,$A46-1,BF$15-1,1,1),IF($E46&lt;&gt;1,IF(ISNUMBER(INDEX(Import.PLE,Detalhamento!$E46,Detalhamento!BF$15)),IF(INDEX(Import.PLE,Detalhamento!$E46,Detalhamento!BF$15)&lt;=mediçao,OFFSET(Import.PLQ,$A46-1,BF$15-1,1,1),0),0),PLE!$AA$28*OFFSET(Import.PLQ,$A46-1,BF$15-1,1,1)),IF($E46&lt;&gt;1,IF(ISNUMBER(INDEX(Import.PLE,Detalhamento!$E46,Detalhamento!BF$15)),IF(INDEX(Import.PLE,Detalhamento!$E46,Detalhamento!BF$15)&lt;=mediçao,0,OFFSET(Import.PLQ,$A46-1,BF$15-1,1,1)),OFFSET(Import.PLQ,$A46-1,BF$15-1,1,1)),(1-PLE!$AA$28)*OFFSET(Import.PLQ,$A46-1,BF$15-1,1,1))))</f>
        <v>0</v>
      </c>
      <c r="BG46" s="183">
        <f ca="1">IF(BG$13="",0,CHOOSE(Detalhamento.OpçãoServiços,OFFSET(Import.PLQ,$A46-1,BG$15-1,1,1),IF($E46&lt;&gt;1,IF(ISNUMBER(INDEX(Import.PLE,Detalhamento!$E46,Detalhamento!BG$15)),IF(INDEX(Import.PLE,Detalhamento!$E46,Detalhamento!BG$15)&lt;=mediçao,OFFSET(Import.PLQ,$A46-1,BG$15-1,1,1),0),0),PLE!$AA$28*OFFSET(Import.PLQ,$A46-1,BG$15-1,1,1)),IF($E46&lt;&gt;1,IF(ISNUMBER(INDEX(Import.PLE,Detalhamento!$E46,Detalhamento!BG$15)),IF(INDEX(Import.PLE,Detalhamento!$E46,Detalhamento!BG$15)&lt;=mediçao,0,OFFSET(Import.PLQ,$A46-1,BG$15-1,1,1)),OFFSET(Import.PLQ,$A46-1,BG$15-1,1,1)),(1-PLE!$AA$28)*OFFSET(Import.PLQ,$A46-1,BG$15-1,1,1))))</f>
        <v>0</v>
      </c>
      <c r="BH46" s="183">
        <f ca="1">IF(BH$13="",0,CHOOSE(Detalhamento.OpçãoServiços,OFFSET(Import.PLQ,$A46-1,BH$15-1,1,1),IF($E46&lt;&gt;1,IF(ISNUMBER(INDEX(Import.PLE,Detalhamento!$E46,Detalhamento!BH$15)),IF(INDEX(Import.PLE,Detalhamento!$E46,Detalhamento!BH$15)&lt;=mediçao,OFFSET(Import.PLQ,$A46-1,BH$15-1,1,1),0),0),PLE!$AA$28*OFFSET(Import.PLQ,$A46-1,BH$15-1,1,1)),IF($E46&lt;&gt;1,IF(ISNUMBER(INDEX(Import.PLE,Detalhamento!$E46,Detalhamento!BH$15)),IF(INDEX(Import.PLE,Detalhamento!$E46,Detalhamento!BH$15)&lt;=mediçao,0,OFFSET(Import.PLQ,$A46-1,BH$15-1,1,1)),OFFSET(Import.PLQ,$A46-1,BH$15-1,1,1)),(1-PLE!$AA$28)*OFFSET(Import.PLQ,$A46-1,BH$15-1,1,1))))</f>
        <v>0</v>
      </c>
      <c r="BI46" s="183">
        <f ca="1">IF(BI$13="",0,CHOOSE(Detalhamento.OpçãoServiços,OFFSET(Import.PLQ,$A46-1,BI$15-1,1,1),IF($E46&lt;&gt;1,IF(ISNUMBER(INDEX(Import.PLE,Detalhamento!$E46,Detalhamento!BI$15)),IF(INDEX(Import.PLE,Detalhamento!$E46,Detalhamento!BI$15)&lt;=mediçao,OFFSET(Import.PLQ,$A46-1,BI$15-1,1,1),0),0),PLE!$AA$28*OFFSET(Import.PLQ,$A46-1,BI$15-1,1,1)),IF($E46&lt;&gt;1,IF(ISNUMBER(INDEX(Import.PLE,Detalhamento!$E46,Detalhamento!BI$15)),IF(INDEX(Import.PLE,Detalhamento!$E46,Detalhamento!BI$15)&lt;=mediçao,0,OFFSET(Import.PLQ,$A46-1,BI$15-1,1,1)),OFFSET(Import.PLQ,$A46-1,BI$15-1,1,1)),(1-PLE!$AA$28)*OFFSET(Import.PLQ,$A46-1,BI$15-1,1,1))))</f>
        <v>0</v>
      </c>
    </row>
    <row r="47" spans="1:61" ht="33.75" x14ac:dyDescent="0.2">
      <c r="A47" s="196">
        <v>22</v>
      </c>
      <c r="B47" s="28" t="str">
        <f t="shared" ca="1" si="8"/>
        <v>Serviço</v>
      </c>
      <c r="E47" s="193">
        <f t="shared" ca="1" si="9"/>
        <v>7</v>
      </c>
      <c r="F47" s="194">
        <f t="shared" ca="1" si="10"/>
        <v>70022</v>
      </c>
      <c r="G47" s="194" t="str">
        <f t="shared" ca="1" si="14"/>
        <v>7.2</v>
      </c>
      <c r="H47" s="222" t="str">
        <f t="shared" ca="1" si="14"/>
        <v>TRANSPORTE COM CAMINHÃO BASCULANTE DE 10 M3, EM VIA URBANA PAVIMENTADA, DMT ACIMA DE 30KM (UNIDADE: M3XKM). AF_04/2016 (BRITA)</v>
      </c>
      <c r="I47" s="48" t="str">
        <f t="shared" ca="1" si="12"/>
        <v>M3XKM</v>
      </c>
      <c r="J47" s="183">
        <f t="shared" ca="1" si="13"/>
        <v>19836.851999999999</v>
      </c>
      <c r="K47" s="83"/>
      <c r="L47" s="183">
        <f ca="1">IF(L$13="",0,CHOOSE(Detalhamento.OpçãoServiços,OFFSET(Import.PLQ,$A47-1,L$15-1,1,1),IF($E47&lt;&gt;1,IF(ISNUMBER(INDEX(Import.PLE,Detalhamento!$E47,Detalhamento!L$15)),IF(INDEX(Import.PLE,Detalhamento!$E47,Detalhamento!L$15)&lt;=mediçao,OFFSET(Import.PLQ,$A47-1,L$15-1,1,1),0),0),PLE!$AA$28*OFFSET(Import.PLQ,$A47-1,L$15-1,1,1)),IF($E47&lt;&gt;1,IF(ISNUMBER(INDEX(Import.PLE,Detalhamento!$E47,Detalhamento!L$15)),IF(INDEX(Import.PLE,Detalhamento!$E47,Detalhamento!L$15)&lt;=mediçao,0,OFFSET(Import.PLQ,$A47-1,L$15-1,1,1)),OFFSET(Import.PLQ,$A47-1,L$15-1,1,1)),(1-PLE!$AA$28)*OFFSET(Import.PLQ,$A47-1,L$15-1,1,1))))</f>
        <v>0</v>
      </c>
      <c r="M47" s="183">
        <f ca="1">IF(M$13="",0,CHOOSE(Detalhamento.OpçãoServiços,OFFSET(Import.PLQ,$A47-1,M$15-1,1,1),IF($E47&lt;&gt;1,IF(ISNUMBER(INDEX(Import.PLE,Detalhamento!$E47,Detalhamento!M$15)),IF(INDEX(Import.PLE,Detalhamento!$E47,Detalhamento!M$15)&lt;=mediçao,OFFSET(Import.PLQ,$A47-1,M$15-1,1,1),0),0),PLE!$AA$28*OFFSET(Import.PLQ,$A47-1,M$15-1,1,1)),IF($E47&lt;&gt;1,IF(ISNUMBER(INDEX(Import.PLE,Detalhamento!$E47,Detalhamento!M$15)),IF(INDEX(Import.PLE,Detalhamento!$E47,Detalhamento!M$15)&lt;=mediçao,0,OFFSET(Import.PLQ,$A47-1,M$15-1,1,1)),OFFSET(Import.PLQ,$A47-1,M$15-1,1,1)),(1-PLE!$AA$28)*OFFSET(Import.PLQ,$A47-1,M$15-1,1,1))))</f>
        <v>19836.851999999999</v>
      </c>
      <c r="N47" s="183">
        <f ca="1">IF(N$13="",0,CHOOSE(Detalhamento.OpçãoServiços,OFFSET(Import.PLQ,$A47-1,N$15-1,1,1),IF($E47&lt;&gt;1,IF(ISNUMBER(INDEX(Import.PLE,Detalhamento!$E47,Detalhamento!N$15)),IF(INDEX(Import.PLE,Detalhamento!$E47,Detalhamento!N$15)&lt;=mediçao,OFFSET(Import.PLQ,$A47-1,N$15-1,1,1),0),0),PLE!$AA$28*OFFSET(Import.PLQ,$A47-1,N$15-1,1,1)),IF($E47&lt;&gt;1,IF(ISNUMBER(INDEX(Import.PLE,Detalhamento!$E47,Detalhamento!N$15)),IF(INDEX(Import.PLE,Detalhamento!$E47,Detalhamento!N$15)&lt;=mediçao,0,OFFSET(Import.PLQ,$A47-1,N$15-1,1,1)),OFFSET(Import.PLQ,$A47-1,N$15-1,1,1)),(1-PLE!$AA$28)*OFFSET(Import.PLQ,$A47-1,N$15-1,1,1))))</f>
        <v>0</v>
      </c>
      <c r="O47" s="183">
        <f ca="1">IF(O$13="",0,CHOOSE(Detalhamento.OpçãoServiços,OFFSET(Import.PLQ,$A47-1,O$15-1,1,1),IF($E47&lt;&gt;1,IF(ISNUMBER(INDEX(Import.PLE,Detalhamento!$E47,Detalhamento!O$15)),IF(INDEX(Import.PLE,Detalhamento!$E47,Detalhamento!O$15)&lt;=mediçao,OFFSET(Import.PLQ,$A47-1,O$15-1,1,1),0),0),PLE!$AA$28*OFFSET(Import.PLQ,$A47-1,O$15-1,1,1)),IF($E47&lt;&gt;1,IF(ISNUMBER(INDEX(Import.PLE,Detalhamento!$E47,Detalhamento!O$15)),IF(INDEX(Import.PLE,Detalhamento!$E47,Detalhamento!O$15)&lt;=mediçao,0,OFFSET(Import.PLQ,$A47-1,O$15-1,1,1)),OFFSET(Import.PLQ,$A47-1,O$15-1,1,1)),(1-PLE!$AA$28)*OFFSET(Import.PLQ,$A47-1,O$15-1,1,1))))</f>
        <v>0</v>
      </c>
      <c r="P47" s="183">
        <f ca="1">IF(P$13="",0,CHOOSE(Detalhamento.OpçãoServiços,OFFSET(Import.PLQ,$A47-1,P$15-1,1,1),IF($E47&lt;&gt;1,IF(ISNUMBER(INDEX(Import.PLE,Detalhamento!$E47,Detalhamento!P$15)),IF(INDEX(Import.PLE,Detalhamento!$E47,Detalhamento!P$15)&lt;=mediçao,OFFSET(Import.PLQ,$A47-1,P$15-1,1,1),0),0),PLE!$AA$28*OFFSET(Import.PLQ,$A47-1,P$15-1,1,1)),IF($E47&lt;&gt;1,IF(ISNUMBER(INDEX(Import.PLE,Detalhamento!$E47,Detalhamento!P$15)),IF(INDEX(Import.PLE,Detalhamento!$E47,Detalhamento!P$15)&lt;=mediçao,0,OFFSET(Import.PLQ,$A47-1,P$15-1,1,1)),OFFSET(Import.PLQ,$A47-1,P$15-1,1,1)),(1-PLE!$AA$28)*OFFSET(Import.PLQ,$A47-1,P$15-1,1,1))))</f>
        <v>0</v>
      </c>
      <c r="Q47" s="183">
        <f ca="1">IF(Q$13="",0,CHOOSE(Detalhamento.OpçãoServiços,OFFSET(Import.PLQ,$A47-1,Q$15-1,1,1),IF($E47&lt;&gt;1,IF(ISNUMBER(INDEX(Import.PLE,Detalhamento!$E47,Detalhamento!Q$15)),IF(INDEX(Import.PLE,Detalhamento!$E47,Detalhamento!Q$15)&lt;=mediçao,OFFSET(Import.PLQ,$A47-1,Q$15-1,1,1),0),0),PLE!$AA$28*OFFSET(Import.PLQ,$A47-1,Q$15-1,1,1)),IF($E47&lt;&gt;1,IF(ISNUMBER(INDEX(Import.PLE,Detalhamento!$E47,Detalhamento!Q$15)),IF(INDEX(Import.PLE,Detalhamento!$E47,Detalhamento!Q$15)&lt;=mediçao,0,OFFSET(Import.PLQ,$A47-1,Q$15-1,1,1)),OFFSET(Import.PLQ,$A47-1,Q$15-1,1,1)),(1-PLE!$AA$28)*OFFSET(Import.PLQ,$A47-1,Q$15-1,1,1))))</f>
        <v>0</v>
      </c>
      <c r="R47" s="183">
        <f ca="1">IF(R$13="",0,CHOOSE(Detalhamento.OpçãoServiços,OFFSET(Import.PLQ,$A47-1,R$15-1,1,1),IF($E47&lt;&gt;1,IF(ISNUMBER(INDEX(Import.PLE,Detalhamento!$E47,Detalhamento!R$15)),IF(INDEX(Import.PLE,Detalhamento!$E47,Detalhamento!R$15)&lt;=mediçao,OFFSET(Import.PLQ,$A47-1,R$15-1,1,1),0),0),PLE!$AA$28*OFFSET(Import.PLQ,$A47-1,R$15-1,1,1)),IF($E47&lt;&gt;1,IF(ISNUMBER(INDEX(Import.PLE,Detalhamento!$E47,Detalhamento!R$15)),IF(INDEX(Import.PLE,Detalhamento!$E47,Detalhamento!R$15)&lt;=mediçao,0,OFFSET(Import.PLQ,$A47-1,R$15-1,1,1)),OFFSET(Import.PLQ,$A47-1,R$15-1,1,1)),(1-PLE!$AA$28)*OFFSET(Import.PLQ,$A47-1,R$15-1,1,1))))</f>
        <v>0</v>
      </c>
      <c r="S47" s="183">
        <f ca="1">IF(S$13="",0,CHOOSE(Detalhamento.OpçãoServiços,OFFSET(Import.PLQ,$A47-1,S$15-1,1,1),IF($E47&lt;&gt;1,IF(ISNUMBER(INDEX(Import.PLE,Detalhamento!$E47,Detalhamento!S$15)),IF(INDEX(Import.PLE,Detalhamento!$E47,Detalhamento!S$15)&lt;=mediçao,OFFSET(Import.PLQ,$A47-1,S$15-1,1,1),0),0),PLE!$AA$28*OFFSET(Import.PLQ,$A47-1,S$15-1,1,1)),IF($E47&lt;&gt;1,IF(ISNUMBER(INDEX(Import.PLE,Detalhamento!$E47,Detalhamento!S$15)),IF(INDEX(Import.PLE,Detalhamento!$E47,Detalhamento!S$15)&lt;=mediçao,0,OFFSET(Import.PLQ,$A47-1,S$15-1,1,1)),OFFSET(Import.PLQ,$A47-1,S$15-1,1,1)),(1-PLE!$AA$28)*OFFSET(Import.PLQ,$A47-1,S$15-1,1,1))))</f>
        <v>0</v>
      </c>
      <c r="T47" s="183">
        <f ca="1">IF(T$13="",0,CHOOSE(Detalhamento.OpçãoServiços,OFFSET(Import.PLQ,$A47-1,T$15-1,1,1),IF($E47&lt;&gt;1,IF(ISNUMBER(INDEX(Import.PLE,Detalhamento!$E47,Detalhamento!T$15)),IF(INDEX(Import.PLE,Detalhamento!$E47,Detalhamento!T$15)&lt;=mediçao,OFFSET(Import.PLQ,$A47-1,T$15-1,1,1),0),0),PLE!$AA$28*OFFSET(Import.PLQ,$A47-1,T$15-1,1,1)),IF($E47&lt;&gt;1,IF(ISNUMBER(INDEX(Import.PLE,Detalhamento!$E47,Detalhamento!T$15)),IF(INDEX(Import.PLE,Detalhamento!$E47,Detalhamento!T$15)&lt;=mediçao,0,OFFSET(Import.PLQ,$A47-1,T$15-1,1,1)),OFFSET(Import.PLQ,$A47-1,T$15-1,1,1)),(1-PLE!$AA$28)*OFFSET(Import.PLQ,$A47-1,T$15-1,1,1))))</f>
        <v>0</v>
      </c>
      <c r="U47" s="183">
        <f ca="1">IF(U$13="",0,CHOOSE(Detalhamento.OpçãoServiços,OFFSET(Import.PLQ,$A47-1,U$15-1,1,1),IF($E47&lt;&gt;1,IF(ISNUMBER(INDEX(Import.PLE,Detalhamento!$E47,Detalhamento!U$15)),IF(INDEX(Import.PLE,Detalhamento!$E47,Detalhamento!U$15)&lt;=mediçao,OFFSET(Import.PLQ,$A47-1,U$15-1,1,1),0),0),PLE!$AA$28*OFFSET(Import.PLQ,$A47-1,U$15-1,1,1)),IF($E47&lt;&gt;1,IF(ISNUMBER(INDEX(Import.PLE,Detalhamento!$E47,Detalhamento!U$15)),IF(INDEX(Import.PLE,Detalhamento!$E47,Detalhamento!U$15)&lt;=mediçao,0,OFFSET(Import.PLQ,$A47-1,U$15-1,1,1)),OFFSET(Import.PLQ,$A47-1,U$15-1,1,1)),(1-PLE!$AA$28)*OFFSET(Import.PLQ,$A47-1,U$15-1,1,1))))</f>
        <v>0</v>
      </c>
      <c r="V47" s="183">
        <f ca="1">IF(V$13="",0,CHOOSE(Detalhamento.OpçãoServiços,OFFSET(Import.PLQ,$A47-1,V$15-1,1,1),IF($E47&lt;&gt;1,IF(ISNUMBER(INDEX(Import.PLE,Detalhamento!$E47,Detalhamento!V$15)),IF(INDEX(Import.PLE,Detalhamento!$E47,Detalhamento!V$15)&lt;=mediçao,OFFSET(Import.PLQ,$A47-1,V$15-1,1,1),0),0),PLE!$AA$28*OFFSET(Import.PLQ,$A47-1,V$15-1,1,1)),IF($E47&lt;&gt;1,IF(ISNUMBER(INDEX(Import.PLE,Detalhamento!$E47,Detalhamento!V$15)),IF(INDEX(Import.PLE,Detalhamento!$E47,Detalhamento!V$15)&lt;=mediçao,0,OFFSET(Import.PLQ,$A47-1,V$15-1,1,1)),OFFSET(Import.PLQ,$A47-1,V$15-1,1,1)),(1-PLE!$AA$28)*OFFSET(Import.PLQ,$A47-1,V$15-1,1,1))))</f>
        <v>0</v>
      </c>
      <c r="W47" s="183">
        <f ca="1">IF(W$13="",0,CHOOSE(Detalhamento.OpçãoServiços,OFFSET(Import.PLQ,$A47-1,W$15-1,1,1),IF($E47&lt;&gt;1,IF(ISNUMBER(INDEX(Import.PLE,Detalhamento!$E47,Detalhamento!W$15)),IF(INDEX(Import.PLE,Detalhamento!$E47,Detalhamento!W$15)&lt;=mediçao,OFFSET(Import.PLQ,$A47-1,W$15-1,1,1),0),0),PLE!$AA$28*OFFSET(Import.PLQ,$A47-1,W$15-1,1,1)),IF($E47&lt;&gt;1,IF(ISNUMBER(INDEX(Import.PLE,Detalhamento!$E47,Detalhamento!W$15)),IF(INDEX(Import.PLE,Detalhamento!$E47,Detalhamento!W$15)&lt;=mediçao,0,OFFSET(Import.PLQ,$A47-1,W$15-1,1,1)),OFFSET(Import.PLQ,$A47-1,W$15-1,1,1)),(1-PLE!$AA$28)*OFFSET(Import.PLQ,$A47-1,W$15-1,1,1))))</f>
        <v>0</v>
      </c>
      <c r="X47" s="183">
        <f ca="1">IF(X$13="",0,CHOOSE(Detalhamento.OpçãoServiços,OFFSET(Import.PLQ,$A47-1,X$15-1,1,1),IF($E47&lt;&gt;1,IF(ISNUMBER(INDEX(Import.PLE,Detalhamento!$E47,Detalhamento!X$15)),IF(INDEX(Import.PLE,Detalhamento!$E47,Detalhamento!X$15)&lt;=mediçao,OFFSET(Import.PLQ,$A47-1,X$15-1,1,1),0),0),PLE!$AA$28*OFFSET(Import.PLQ,$A47-1,X$15-1,1,1)),IF($E47&lt;&gt;1,IF(ISNUMBER(INDEX(Import.PLE,Detalhamento!$E47,Detalhamento!X$15)),IF(INDEX(Import.PLE,Detalhamento!$E47,Detalhamento!X$15)&lt;=mediçao,0,OFFSET(Import.PLQ,$A47-1,X$15-1,1,1)),OFFSET(Import.PLQ,$A47-1,X$15-1,1,1)),(1-PLE!$AA$28)*OFFSET(Import.PLQ,$A47-1,X$15-1,1,1))))</f>
        <v>0</v>
      </c>
      <c r="Y47" s="183">
        <f ca="1">IF(Y$13="",0,CHOOSE(Detalhamento.OpçãoServiços,OFFSET(Import.PLQ,$A47-1,Y$15-1,1,1),IF($E47&lt;&gt;1,IF(ISNUMBER(INDEX(Import.PLE,Detalhamento!$E47,Detalhamento!Y$15)),IF(INDEX(Import.PLE,Detalhamento!$E47,Detalhamento!Y$15)&lt;=mediçao,OFFSET(Import.PLQ,$A47-1,Y$15-1,1,1),0),0),PLE!$AA$28*OFFSET(Import.PLQ,$A47-1,Y$15-1,1,1)),IF($E47&lt;&gt;1,IF(ISNUMBER(INDEX(Import.PLE,Detalhamento!$E47,Detalhamento!Y$15)),IF(INDEX(Import.PLE,Detalhamento!$E47,Detalhamento!Y$15)&lt;=mediçao,0,OFFSET(Import.PLQ,$A47-1,Y$15-1,1,1)),OFFSET(Import.PLQ,$A47-1,Y$15-1,1,1)),(1-PLE!$AA$28)*OFFSET(Import.PLQ,$A47-1,Y$15-1,1,1))))</f>
        <v>0</v>
      </c>
      <c r="Z47" s="183">
        <f ca="1">IF(Z$13="",0,CHOOSE(Detalhamento.OpçãoServiços,OFFSET(Import.PLQ,$A47-1,Z$15-1,1,1),IF($E47&lt;&gt;1,IF(ISNUMBER(INDEX(Import.PLE,Detalhamento!$E47,Detalhamento!Z$15)),IF(INDEX(Import.PLE,Detalhamento!$E47,Detalhamento!Z$15)&lt;=mediçao,OFFSET(Import.PLQ,$A47-1,Z$15-1,1,1),0),0),PLE!$AA$28*OFFSET(Import.PLQ,$A47-1,Z$15-1,1,1)),IF($E47&lt;&gt;1,IF(ISNUMBER(INDEX(Import.PLE,Detalhamento!$E47,Detalhamento!Z$15)),IF(INDEX(Import.PLE,Detalhamento!$E47,Detalhamento!Z$15)&lt;=mediçao,0,OFFSET(Import.PLQ,$A47-1,Z$15-1,1,1)),OFFSET(Import.PLQ,$A47-1,Z$15-1,1,1)),(1-PLE!$AA$28)*OFFSET(Import.PLQ,$A47-1,Z$15-1,1,1))))</f>
        <v>0</v>
      </c>
      <c r="AA47" s="183">
        <f ca="1">IF(AA$13="",0,CHOOSE(Detalhamento.OpçãoServiços,OFFSET(Import.PLQ,$A47-1,AA$15-1,1,1),IF($E47&lt;&gt;1,IF(ISNUMBER(INDEX(Import.PLE,Detalhamento!$E47,Detalhamento!AA$15)),IF(INDEX(Import.PLE,Detalhamento!$E47,Detalhamento!AA$15)&lt;=mediçao,OFFSET(Import.PLQ,$A47-1,AA$15-1,1,1),0),0),PLE!$AA$28*OFFSET(Import.PLQ,$A47-1,AA$15-1,1,1)),IF($E47&lt;&gt;1,IF(ISNUMBER(INDEX(Import.PLE,Detalhamento!$E47,Detalhamento!AA$15)),IF(INDEX(Import.PLE,Detalhamento!$E47,Detalhamento!AA$15)&lt;=mediçao,0,OFFSET(Import.PLQ,$A47-1,AA$15-1,1,1)),OFFSET(Import.PLQ,$A47-1,AA$15-1,1,1)),(1-PLE!$AA$28)*OFFSET(Import.PLQ,$A47-1,AA$15-1,1,1))))</f>
        <v>0</v>
      </c>
      <c r="AB47" s="183">
        <f ca="1">IF(AB$13="",0,CHOOSE(Detalhamento.OpçãoServiços,OFFSET(Import.PLQ,$A47-1,AB$15-1,1,1),IF($E47&lt;&gt;1,IF(ISNUMBER(INDEX(Import.PLE,Detalhamento!$E47,Detalhamento!AB$15)),IF(INDEX(Import.PLE,Detalhamento!$E47,Detalhamento!AB$15)&lt;=mediçao,OFFSET(Import.PLQ,$A47-1,AB$15-1,1,1),0),0),PLE!$AA$28*OFFSET(Import.PLQ,$A47-1,AB$15-1,1,1)),IF($E47&lt;&gt;1,IF(ISNUMBER(INDEX(Import.PLE,Detalhamento!$E47,Detalhamento!AB$15)),IF(INDEX(Import.PLE,Detalhamento!$E47,Detalhamento!AB$15)&lt;=mediçao,0,OFFSET(Import.PLQ,$A47-1,AB$15-1,1,1)),OFFSET(Import.PLQ,$A47-1,AB$15-1,1,1)),(1-PLE!$AA$28)*OFFSET(Import.PLQ,$A47-1,AB$15-1,1,1))))</f>
        <v>0</v>
      </c>
      <c r="AC47" s="183">
        <f ca="1">IF(AC$13="",0,CHOOSE(Detalhamento.OpçãoServiços,OFFSET(Import.PLQ,$A47-1,AC$15-1,1,1),IF($E47&lt;&gt;1,IF(ISNUMBER(INDEX(Import.PLE,Detalhamento!$E47,Detalhamento!AC$15)),IF(INDEX(Import.PLE,Detalhamento!$E47,Detalhamento!AC$15)&lt;=mediçao,OFFSET(Import.PLQ,$A47-1,AC$15-1,1,1),0),0),PLE!$AA$28*OFFSET(Import.PLQ,$A47-1,AC$15-1,1,1)),IF($E47&lt;&gt;1,IF(ISNUMBER(INDEX(Import.PLE,Detalhamento!$E47,Detalhamento!AC$15)),IF(INDEX(Import.PLE,Detalhamento!$E47,Detalhamento!AC$15)&lt;=mediçao,0,OFFSET(Import.PLQ,$A47-1,AC$15-1,1,1)),OFFSET(Import.PLQ,$A47-1,AC$15-1,1,1)),(1-PLE!$AA$28)*OFFSET(Import.PLQ,$A47-1,AC$15-1,1,1))))</f>
        <v>0</v>
      </c>
      <c r="AD47" s="183">
        <f ca="1">IF(AD$13="",0,CHOOSE(Detalhamento.OpçãoServiços,OFFSET(Import.PLQ,$A47-1,AD$15-1,1,1),IF($E47&lt;&gt;1,IF(ISNUMBER(INDEX(Import.PLE,Detalhamento!$E47,Detalhamento!AD$15)),IF(INDEX(Import.PLE,Detalhamento!$E47,Detalhamento!AD$15)&lt;=mediçao,OFFSET(Import.PLQ,$A47-1,AD$15-1,1,1),0),0),PLE!$AA$28*OFFSET(Import.PLQ,$A47-1,AD$15-1,1,1)),IF($E47&lt;&gt;1,IF(ISNUMBER(INDEX(Import.PLE,Detalhamento!$E47,Detalhamento!AD$15)),IF(INDEX(Import.PLE,Detalhamento!$E47,Detalhamento!AD$15)&lt;=mediçao,0,OFFSET(Import.PLQ,$A47-1,AD$15-1,1,1)),OFFSET(Import.PLQ,$A47-1,AD$15-1,1,1)),(1-PLE!$AA$28)*OFFSET(Import.PLQ,$A47-1,AD$15-1,1,1))))</f>
        <v>0</v>
      </c>
      <c r="AE47" s="183">
        <f ca="1">IF(AE$13="",0,CHOOSE(Detalhamento.OpçãoServiços,OFFSET(Import.PLQ,$A47-1,AE$15-1,1,1),IF($E47&lt;&gt;1,IF(ISNUMBER(INDEX(Import.PLE,Detalhamento!$E47,Detalhamento!AE$15)),IF(INDEX(Import.PLE,Detalhamento!$E47,Detalhamento!AE$15)&lt;=mediçao,OFFSET(Import.PLQ,$A47-1,AE$15-1,1,1),0),0),PLE!$AA$28*OFFSET(Import.PLQ,$A47-1,AE$15-1,1,1)),IF($E47&lt;&gt;1,IF(ISNUMBER(INDEX(Import.PLE,Detalhamento!$E47,Detalhamento!AE$15)),IF(INDEX(Import.PLE,Detalhamento!$E47,Detalhamento!AE$15)&lt;=mediçao,0,OFFSET(Import.PLQ,$A47-1,AE$15-1,1,1)),OFFSET(Import.PLQ,$A47-1,AE$15-1,1,1)),(1-PLE!$AA$28)*OFFSET(Import.PLQ,$A47-1,AE$15-1,1,1))))</f>
        <v>0</v>
      </c>
      <c r="AF47" s="183">
        <f ca="1">IF(AF$13="",0,CHOOSE(Detalhamento.OpçãoServiços,OFFSET(Import.PLQ,$A47-1,AF$15-1,1,1),IF($E47&lt;&gt;1,IF(ISNUMBER(INDEX(Import.PLE,Detalhamento!$E47,Detalhamento!AF$15)),IF(INDEX(Import.PLE,Detalhamento!$E47,Detalhamento!AF$15)&lt;=mediçao,OFFSET(Import.PLQ,$A47-1,AF$15-1,1,1),0),0),PLE!$AA$28*OFFSET(Import.PLQ,$A47-1,AF$15-1,1,1)),IF($E47&lt;&gt;1,IF(ISNUMBER(INDEX(Import.PLE,Detalhamento!$E47,Detalhamento!AF$15)),IF(INDEX(Import.PLE,Detalhamento!$E47,Detalhamento!AF$15)&lt;=mediçao,0,OFFSET(Import.PLQ,$A47-1,AF$15-1,1,1)),OFFSET(Import.PLQ,$A47-1,AF$15-1,1,1)),(1-PLE!$AA$28)*OFFSET(Import.PLQ,$A47-1,AF$15-1,1,1))))</f>
        <v>0</v>
      </c>
      <c r="AG47" s="183">
        <f ca="1">IF(AG$13="",0,CHOOSE(Detalhamento.OpçãoServiços,OFFSET(Import.PLQ,$A47-1,AG$15-1,1,1),IF($E47&lt;&gt;1,IF(ISNUMBER(INDEX(Import.PLE,Detalhamento!$E47,Detalhamento!AG$15)),IF(INDEX(Import.PLE,Detalhamento!$E47,Detalhamento!AG$15)&lt;=mediçao,OFFSET(Import.PLQ,$A47-1,AG$15-1,1,1),0),0),PLE!$AA$28*OFFSET(Import.PLQ,$A47-1,AG$15-1,1,1)),IF($E47&lt;&gt;1,IF(ISNUMBER(INDEX(Import.PLE,Detalhamento!$E47,Detalhamento!AG$15)),IF(INDEX(Import.PLE,Detalhamento!$E47,Detalhamento!AG$15)&lt;=mediçao,0,OFFSET(Import.PLQ,$A47-1,AG$15-1,1,1)),OFFSET(Import.PLQ,$A47-1,AG$15-1,1,1)),(1-PLE!$AA$28)*OFFSET(Import.PLQ,$A47-1,AG$15-1,1,1))))</f>
        <v>0</v>
      </c>
      <c r="AH47" s="183">
        <f ca="1">IF(AH$13="",0,CHOOSE(Detalhamento.OpçãoServiços,OFFSET(Import.PLQ,$A47-1,AH$15-1,1,1),IF($E47&lt;&gt;1,IF(ISNUMBER(INDEX(Import.PLE,Detalhamento!$E47,Detalhamento!AH$15)),IF(INDEX(Import.PLE,Detalhamento!$E47,Detalhamento!AH$15)&lt;=mediçao,OFFSET(Import.PLQ,$A47-1,AH$15-1,1,1),0),0),PLE!$AA$28*OFFSET(Import.PLQ,$A47-1,AH$15-1,1,1)),IF($E47&lt;&gt;1,IF(ISNUMBER(INDEX(Import.PLE,Detalhamento!$E47,Detalhamento!AH$15)),IF(INDEX(Import.PLE,Detalhamento!$E47,Detalhamento!AH$15)&lt;=mediçao,0,OFFSET(Import.PLQ,$A47-1,AH$15-1,1,1)),OFFSET(Import.PLQ,$A47-1,AH$15-1,1,1)),(1-PLE!$AA$28)*OFFSET(Import.PLQ,$A47-1,AH$15-1,1,1))))</f>
        <v>0</v>
      </c>
      <c r="AI47" s="183">
        <f ca="1">IF(AI$13="",0,CHOOSE(Detalhamento.OpçãoServiços,OFFSET(Import.PLQ,$A47-1,AI$15-1,1,1),IF($E47&lt;&gt;1,IF(ISNUMBER(INDEX(Import.PLE,Detalhamento!$E47,Detalhamento!AI$15)),IF(INDEX(Import.PLE,Detalhamento!$E47,Detalhamento!AI$15)&lt;=mediçao,OFFSET(Import.PLQ,$A47-1,AI$15-1,1,1),0),0),PLE!$AA$28*OFFSET(Import.PLQ,$A47-1,AI$15-1,1,1)),IF($E47&lt;&gt;1,IF(ISNUMBER(INDEX(Import.PLE,Detalhamento!$E47,Detalhamento!AI$15)),IF(INDEX(Import.PLE,Detalhamento!$E47,Detalhamento!AI$15)&lt;=mediçao,0,OFFSET(Import.PLQ,$A47-1,AI$15-1,1,1)),OFFSET(Import.PLQ,$A47-1,AI$15-1,1,1)),(1-PLE!$AA$28)*OFFSET(Import.PLQ,$A47-1,AI$15-1,1,1))))</f>
        <v>0</v>
      </c>
      <c r="AJ47" s="183">
        <f ca="1">IF(AJ$13="",0,CHOOSE(Detalhamento.OpçãoServiços,OFFSET(Import.PLQ,$A47-1,AJ$15-1,1,1),IF($E47&lt;&gt;1,IF(ISNUMBER(INDEX(Import.PLE,Detalhamento!$E47,Detalhamento!AJ$15)),IF(INDEX(Import.PLE,Detalhamento!$E47,Detalhamento!AJ$15)&lt;=mediçao,OFFSET(Import.PLQ,$A47-1,AJ$15-1,1,1),0),0),PLE!$AA$28*OFFSET(Import.PLQ,$A47-1,AJ$15-1,1,1)),IF($E47&lt;&gt;1,IF(ISNUMBER(INDEX(Import.PLE,Detalhamento!$E47,Detalhamento!AJ$15)),IF(INDEX(Import.PLE,Detalhamento!$E47,Detalhamento!AJ$15)&lt;=mediçao,0,OFFSET(Import.PLQ,$A47-1,AJ$15-1,1,1)),OFFSET(Import.PLQ,$A47-1,AJ$15-1,1,1)),(1-PLE!$AA$28)*OFFSET(Import.PLQ,$A47-1,AJ$15-1,1,1))))</f>
        <v>0</v>
      </c>
      <c r="AK47" s="183">
        <f ca="1">IF(AK$13="",0,CHOOSE(Detalhamento.OpçãoServiços,OFFSET(Import.PLQ,$A47-1,AK$15-1,1,1),IF($E47&lt;&gt;1,IF(ISNUMBER(INDEX(Import.PLE,Detalhamento!$E47,Detalhamento!AK$15)),IF(INDEX(Import.PLE,Detalhamento!$E47,Detalhamento!AK$15)&lt;=mediçao,OFFSET(Import.PLQ,$A47-1,AK$15-1,1,1),0),0),PLE!$AA$28*OFFSET(Import.PLQ,$A47-1,AK$15-1,1,1)),IF($E47&lt;&gt;1,IF(ISNUMBER(INDEX(Import.PLE,Detalhamento!$E47,Detalhamento!AK$15)),IF(INDEX(Import.PLE,Detalhamento!$E47,Detalhamento!AK$15)&lt;=mediçao,0,OFFSET(Import.PLQ,$A47-1,AK$15-1,1,1)),OFFSET(Import.PLQ,$A47-1,AK$15-1,1,1)),(1-PLE!$AA$28)*OFFSET(Import.PLQ,$A47-1,AK$15-1,1,1))))</f>
        <v>0</v>
      </c>
      <c r="AL47" s="183">
        <f ca="1">IF(AL$13="",0,CHOOSE(Detalhamento.OpçãoServiços,OFFSET(Import.PLQ,$A47-1,AL$15-1,1,1),IF($E47&lt;&gt;1,IF(ISNUMBER(INDEX(Import.PLE,Detalhamento!$E47,Detalhamento!AL$15)),IF(INDEX(Import.PLE,Detalhamento!$E47,Detalhamento!AL$15)&lt;=mediçao,OFFSET(Import.PLQ,$A47-1,AL$15-1,1,1),0),0),PLE!$AA$28*OFFSET(Import.PLQ,$A47-1,AL$15-1,1,1)),IF($E47&lt;&gt;1,IF(ISNUMBER(INDEX(Import.PLE,Detalhamento!$E47,Detalhamento!AL$15)),IF(INDEX(Import.PLE,Detalhamento!$E47,Detalhamento!AL$15)&lt;=mediçao,0,OFFSET(Import.PLQ,$A47-1,AL$15-1,1,1)),OFFSET(Import.PLQ,$A47-1,AL$15-1,1,1)),(1-PLE!$AA$28)*OFFSET(Import.PLQ,$A47-1,AL$15-1,1,1))))</f>
        <v>0</v>
      </c>
      <c r="AM47" s="183">
        <f ca="1">IF(AM$13="",0,CHOOSE(Detalhamento.OpçãoServiços,OFFSET(Import.PLQ,$A47-1,AM$15-1,1,1),IF($E47&lt;&gt;1,IF(ISNUMBER(INDEX(Import.PLE,Detalhamento!$E47,Detalhamento!AM$15)),IF(INDEX(Import.PLE,Detalhamento!$E47,Detalhamento!AM$15)&lt;=mediçao,OFFSET(Import.PLQ,$A47-1,AM$15-1,1,1),0),0),PLE!$AA$28*OFFSET(Import.PLQ,$A47-1,AM$15-1,1,1)),IF($E47&lt;&gt;1,IF(ISNUMBER(INDEX(Import.PLE,Detalhamento!$E47,Detalhamento!AM$15)),IF(INDEX(Import.PLE,Detalhamento!$E47,Detalhamento!AM$15)&lt;=mediçao,0,OFFSET(Import.PLQ,$A47-1,AM$15-1,1,1)),OFFSET(Import.PLQ,$A47-1,AM$15-1,1,1)),(1-PLE!$AA$28)*OFFSET(Import.PLQ,$A47-1,AM$15-1,1,1))))</f>
        <v>0</v>
      </c>
      <c r="AN47" s="183">
        <f ca="1">IF(AN$13="",0,CHOOSE(Detalhamento.OpçãoServiços,OFFSET(Import.PLQ,$A47-1,AN$15-1,1,1),IF($E47&lt;&gt;1,IF(ISNUMBER(INDEX(Import.PLE,Detalhamento!$E47,Detalhamento!AN$15)),IF(INDEX(Import.PLE,Detalhamento!$E47,Detalhamento!AN$15)&lt;=mediçao,OFFSET(Import.PLQ,$A47-1,AN$15-1,1,1),0),0),PLE!$AA$28*OFFSET(Import.PLQ,$A47-1,AN$15-1,1,1)),IF($E47&lt;&gt;1,IF(ISNUMBER(INDEX(Import.PLE,Detalhamento!$E47,Detalhamento!AN$15)),IF(INDEX(Import.PLE,Detalhamento!$E47,Detalhamento!AN$15)&lt;=mediçao,0,OFFSET(Import.PLQ,$A47-1,AN$15-1,1,1)),OFFSET(Import.PLQ,$A47-1,AN$15-1,1,1)),(1-PLE!$AA$28)*OFFSET(Import.PLQ,$A47-1,AN$15-1,1,1))))</f>
        <v>0</v>
      </c>
      <c r="AO47" s="183">
        <f ca="1">IF(AO$13="",0,CHOOSE(Detalhamento.OpçãoServiços,OFFSET(Import.PLQ,$A47-1,AO$15-1,1,1),IF($E47&lt;&gt;1,IF(ISNUMBER(INDEX(Import.PLE,Detalhamento!$E47,Detalhamento!AO$15)),IF(INDEX(Import.PLE,Detalhamento!$E47,Detalhamento!AO$15)&lt;=mediçao,OFFSET(Import.PLQ,$A47-1,AO$15-1,1,1),0),0),PLE!$AA$28*OFFSET(Import.PLQ,$A47-1,AO$15-1,1,1)),IF($E47&lt;&gt;1,IF(ISNUMBER(INDEX(Import.PLE,Detalhamento!$E47,Detalhamento!AO$15)),IF(INDEX(Import.PLE,Detalhamento!$E47,Detalhamento!AO$15)&lt;=mediçao,0,OFFSET(Import.PLQ,$A47-1,AO$15-1,1,1)),OFFSET(Import.PLQ,$A47-1,AO$15-1,1,1)),(1-PLE!$AA$28)*OFFSET(Import.PLQ,$A47-1,AO$15-1,1,1))))</f>
        <v>0</v>
      </c>
      <c r="AP47" s="183">
        <f ca="1">IF(AP$13="",0,CHOOSE(Detalhamento.OpçãoServiços,OFFSET(Import.PLQ,$A47-1,AP$15-1,1,1),IF($E47&lt;&gt;1,IF(ISNUMBER(INDEX(Import.PLE,Detalhamento!$E47,Detalhamento!AP$15)),IF(INDEX(Import.PLE,Detalhamento!$E47,Detalhamento!AP$15)&lt;=mediçao,OFFSET(Import.PLQ,$A47-1,AP$15-1,1,1),0),0),PLE!$AA$28*OFFSET(Import.PLQ,$A47-1,AP$15-1,1,1)),IF($E47&lt;&gt;1,IF(ISNUMBER(INDEX(Import.PLE,Detalhamento!$E47,Detalhamento!AP$15)),IF(INDEX(Import.PLE,Detalhamento!$E47,Detalhamento!AP$15)&lt;=mediçao,0,OFFSET(Import.PLQ,$A47-1,AP$15-1,1,1)),OFFSET(Import.PLQ,$A47-1,AP$15-1,1,1)),(1-PLE!$AA$28)*OFFSET(Import.PLQ,$A47-1,AP$15-1,1,1))))</f>
        <v>0</v>
      </c>
      <c r="AQ47" s="183">
        <f ca="1">IF(AQ$13="",0,CHOOSE(Detalhamento.OpçãoServiços,OFFSET(Import.PLQ,$A47-1,AQ$15-1,1,1),IF($E47&lt;&gt;1,IF(ISNUMBER(INDEX(Import.PLE,Detalhamento!$E47,Detalhamento!AQ$15)),IF(INDEX(Import.PLE,Detalhamento!$E47,Detalhamento!AQ$15)&lt;=mediçao,OFFSET(Import.PLQ,$A47-1,AQ$15-1,1,1),0),0),PLE!$AA$28*OFFSET(Import.PLQ,$A47-1,AQ$15-1,1,1)),IF($E47&lt;&gt;1,IF(ISNUMBER(INDEX(Import.PLE,Detalhamento!$E47,Detalhamento!AQ$15)),IF(INDEX(Import.PLE,Detalhamento!$E47,Detalhamento!AQ$15)&lt;=mediçao,0,OFFSET(Import.PLQ,$A47-1,AQ$15-1,1,1)),OFFSET(Import.PLQ,$A47-1,AQ$15-1,1,1)),(1-PLE!$AA$28)*OFFSET(Import.PLQ,$A47-1,AQ$15-1,1,1))))</f>
        <v>0</v>
      </c>
      <c r="AR47" s="183">
        <f ca="1">IF(AR$13="",0,CHOOSE(Detalhamento.OpçãoServiços,OFFSET(Import.PLQ,$A47-1,AR$15-1,1,1),IF($E47&lt;&gt;1,IF(ISNUMBER(INDEX(Import.PLE,Detalhamento!$E47,Detalhamento!AR$15)),IF(INDEX(Import.PLE,Detalhamento!$E47,Detalhamento!AR$15)&lt;=mediçao,OFFSET(Import.PLQ,$A47-1,AR$15-1,1,1),0),0),PLE!$AA$28*OFFSET(Import.PLQ,$A47-1,AR$15-1,1,1)),IF($E47&lt;&gt;1,IF(ISNUMBER(INDEX(Import.PLE,Detalhamento!$E47,Detalhamento!AR$15)),IF(INDEX(Import.PLE,Detalhamento!$E47,Detalhamento!AR$15)&lt;=mediçao,0,OFFSET(Import.PLQ,$A47-1,AR$15-1,1,1)),OFFSET(Import.PLQ,$A47-1,AR$15-1,1,1)),(1-PLE!$AA$28)*OFFSET(Import.PLQ,$A47-1,AR$15-1,1,1))))</f>
        <v>0</v>
      </c>
      <c r="AS47" s="183">
        <f ca="1">IF(AS$13="",0,CHOOSE(Detalhamento.OpçãoServiços,OFFSET(Import.PLQ,$A47-1,AS$15-1,1,1),IF($E47&lt;&gt;1,IF(ISNUMBER(INDEX(Import.PLE,Detalhamento!$E47,Detalhamento!AS$15)),IF(INDEX(Import.PLE,Detalhamento!$E47,Detalhamento!AS$15)&lt;=mediçao,OFFSET(Import.PLQ,$A47-1,AS$15-1,1,1),0),0),PLE!$AA$28*OFFSET(Import.PLQ,$A47-1,AS$15-1,1,1)),IF($E47&lt;&gt;1,IF(ISNUMBER(INDEX(Import.PLE,Detalhamento!$E47,Detalhamento!AS$15)),IF(INDEX(Import.PLE,Detalhamento!$E47,Detalhamento!AS$15)&lt;=mediçao,0,OFFSET(Import.PLQ,$A47-1,AS$15-1,1,1)),OFFSET(Import.PLQ,$A47-1,AS$15-1,1,1)),(1-PLE!$AA$28)*OFFSET(Import.PLQ,$A47-1,AS$15-1,1,1))))</f>
        <v>0</v>
      </c>
      <c r="AT47" s="183">
        <f ca="1">IF(AT$13="",0,CHOOSE(Detalhamento.OpçãoServiços,OFFSET(Import.PLQ,$A47-1,AT$15-1,1,1),IF($E47&lt;&gt;1,IF(ISNUMBER(INDEX(Import.PLE,Detalhamento!$E47,Detalhamento!AT$15)),IF(INDEX(Import.PLE,Detalhamento!$E47,Detalhamento!AT$15)&lt;=mediçao,OFFSET(Import.PLQ,$A47-1,AT$15-1,1,1),0),0),PLE!$AA$28*OFFSET(Import.PLQ,$A47-1,AT$15-1,1,1)),IF($E47&lt;&gt;1,IF(ISNUMBER(INDEX(Import.PLE,Detalhamento!$E47,Detalhamento!AT$15)),IF(INDEX(Import.PLE,Detalhamento!$E47,Detalhamento!AT$15)&lt;=mediçao,0,OFFSET(Import.PLQ,$A47-1,AT$15-1,1,1)),OFFSET(Import.PLQ,$A47-1,AT$15-1,1,1)),(1-PLE!$AA$28)*OFFSET(Import.PLQ,$A47-1,AT$15-1,1,1))))</f>
        <v>0</v>
      </c>
      <c r="AU47" s="183">
        <f ca="1">IF(AU$13="",0,CHOOSE(Detalhamento.OpçãoServiços,OFFSET(Import.PLQ,$A47-1,AU$15-1,1,1),IF($E47&lt;&gt;1,IF(ISNUMBER(INDEX(Import.PLE,Detalhamento!$E47,Detalhamento!AU$15)),IF(INDEX(Import.PLE,Detalhamento!$E47,Detalhamento!AU$15)&lt;=mediçao,OFFSET(Import.PLQ,$A47-1,AU$15-1,1,1),0),0),PLE!$AA$28*OFFSET(Import.PLQ,$A47-1,AU$15-1,1,1)),IF($E47&lt;&gt;1,IF(ISNUMBER(INDEX(Import.PLE,Detalhamento!$E47,Detalhamento!AU$15)),IF(INDEX(Import.PLE,Detalhamento!$E47,Detalhamento!AU$15)&lt;=mediçao,0,OFFSET(Import.PLQ,$A47-1,AU$15-1,1,1)),OFFSET(Import.PLQ,$A47-1,AU$15-1,1,1)),(1-PLE!$AA$28)*OFFSET(Import.PLQ,$A47-1,AU$15-1,1,1))))</f>
        <v>0</v>
      </c>
      <c r="AV47" s="183">
        <f ca="1">IF(AV$13="",0,CHOOSE(Detalhamento.OpçãoServiços,OFFSET(Import.PLQ,$A47-1,AV$15-1,1,1),IF($E47&lt;&gt;1,IF(ISNUMBER(INDEX(Import.PLE,Detalhamento!$E47,Detalhamento!AV$15)),IF(INDEX(Import.PLE,Detalhamento!$E47,Detalhamento!AV$15)&lt;=mediçao,OFFSET(Import.PLQ,$A47-1,AV$15-1,1,1),0),0),PLE!$AA$28*OFFSET(Import.PLQ,$A47-1,AV$15-1,1,1)),IF($E47&lt;&gt;1,IF(ISNUMBER(INDEX(Import.PLE,Detalhamento!$E47,Detalhamento!AV$15)),IF(INDEX(Import.PLE,Detalhamento!$E47,Detalhamento!AV$15)&lt;=mediçao,0,OFFSET(Import.PLQ,$A47-1,AV$15-1,1,1)),OFFSET(Import.PLQ,$A47-1,AV$15-1,1,1)),(1-PLE!$AA$28)*OFFSET(Import.PLQ,$A47-1,AV$15-1,1,1))))</f>
        <v>0</v>
      </c>
      <c r="AW47" s="183">
        <f ca="1">IF(AW$13="",0,CHOOSE(Detalhamento.OpçãoServiços,OFFSET(Import.PLQ,$A47-1,AW$15-1,1,1),IF($E47&lt;&gt;1,IF(ISNUMBER(INDEX(Import.PLE,Detalhamento!$E47,Detalhamento!AW$15)),IF(INDEX(Import.PLE,Detalhamento!$E47,Detalhamento!AW$15)&lt;=mediçao,OFFSET(Import.PLQ,$A47-1,AW$15-1,1,1),0),0),PLE!$AA$28*OFFSET(Import.PLQ,$A47-1,AW$15-1,1,1)),IF($E47&lt;&gt;1,IF(ISNUMBER(INDEX(Import.PLE,Detalhamento!$E47,Detalhamento!AW$15)),IF(INDEX(Import.PLE,Detalhamento!$E47,Detalhamento!AW$15)&lt;=mediçao,0,OFFSET(Import.PLQ,$A47-1,AW$15-1,1,1)),OFFSET(Import.PLQ,$A47-1,AW$15-1,1,1)),(1-PLE!$AA$28)*OFFSET(Import.PLQ,$A47-1,AW$15-1,1,1))))</f>
        <v>0</v>
      </c>
      <c r="AX47" s="183">
        <f ca="1">IF(AX$13="",0,CHOOSE(Detalhamento.OpçãoServiços,OFFSET(Import.PLQ,$A47-1,AX$15-1,1,1),IF($E47&lt;&gt;1,IF(ISNUMBER(INDEX(Import.PLE,Detalhamento!$E47,Detalhamento!AX$15)),IF(INDEX(Import.PLE,Detalhamento!$E47,Detalhamento!AX$15)&lt;=mediçao,OFFSET(Import.PLQ,$A47-1,AX$15-1,1,1),0),0),PLE!$AA$28*OFFSET(Import.PLQ,$A47-1,AX$15-1,1,1)),IF($E47&lt;&gt;1,IF(ISNUMBER(INDEX(Import.PLE,Detalhamento!$E47,Detalhamento!AX$15)),IF(INDEX(Import.PLE,Detalhamento!$E47,Detalhamento!AX$15)&lt;=mediçao,0,OFFSET(Import.PLQ,$A47-1,AX$15-1,1,1)),OFFSET(Import.PLQ,$A47-1,AX$15-1,1,1)),(1-PLE!$AA$28)*OFFSET(Import.PLQ,$A47-1,AX$15-1,1,1))))</f>
        <v>0</v>
      </c>
      <c r="AY47" s="183">
        <f ca="1">IF(AY$13="",0,CHOOSE(Detalhamento.OpçãoServiços,OFFSET(Import.PLQ,$A47-1,AY$15-1,1,1),IF($E47&lt;&gt;1,IF(ISNUMBER(INDEX(Import.PLE,Detalhamento!$E47,Detalhamento!AY$15)),IF(INDEX(Import.PLE,Detalhamento!$E47,Detalhamento!AY$15)&lt;=mediçao,OFFSET(Import.PLQ,$A47-1,AY$15-1,1,1),0),0),PLE!$AA$28*OFFSET(Import.PLQ,$A47-1,AY$15-1,1,1)),IF($E47&lt;&gt;1,IF(ISNUMBER(INDEX(Import.PLE,Detalhamento!$E47,Detalhamento!AY$15)),IF(INDEX(Import.PLE,Detalhamento!$E47,Detalhamento!AY$15)&lt;=mediçao,0,OFFSET(Import.PLQ,$A47-1,AY$15-1,1,1)),OFFSET(Import.PLQ,$A47-1,AY$15-1,1,1)),(1-PLE!$AA$28)*OFFSET(Import.PLQ,$A47-1,AY$15-1,1,1))))</f>
        <v>0</v>
      </c>
      <c r="AZ47" s="183">
        <f ca="1">IF(AZ$13="",0,CHOOSE(Detalhamento.OpçãoServiços,OFFSET(Import.PLQ,$A47-1,AZ$15-1,1,1),IF($E47&lt;&gt;1,IF(ISNUMBER(INDEX(Import.PLE,Detalhamento!$E47,Detalhamento!AZ$15)),IF(INDEX(Import.PLE,Detalhamento!$E47,Detalhamento!AZ$15)&lt;=mediçao,OFFSET(Import.PLQ,$A47-1,AZ$15-1,1,1),0),0),PLE!$AA$28*OFFSET(Import.PLQ,$A47-1,AZ$15-1,1,1)),IF($E47&lt;&gt;1,IF(ISNUMBER(INDEX(Import.PLE,Detalhamento!$E47,Detalhamento!AZ$15)),IF(INDEX(Import.PLE,Detalhamento!$E47,Detalhamento!AZ$15)&lt;=mediçao,0,OFFSET(Import.PLQ,$A47-1,AZ$15-1,1,1)),OFFSET(Import.PLQ,$A47-1,AZ$15-1,1,1)),(1-PLE!$AA$28)*OFFSET(Import.PLQ,$A47-1,AZ$15-1,1,1))))</f>
        <v>0</v>
      </c>
      <c r="BA47" s="183">
        <f ca="1">IF(BA$13="",0,CHOOSE(Detalhamento.OpçãoServiços,OFFSET(Import.PLQ,$A47-1,BA$15-1,1,1),IF($E47&lt;&gt;1,IF(ISNUMBER(INDEX(Import.PLE,Detalhamento!$E47,Detalhamento!BA$15)),IF(INDEX(Import.PLE,Detalhamento!$E47,Detalhamento!BA$15)&lt;=mediçao,OFFSET(Import.PLQ,$A47-1,BA$15-1,1,1),0),0),PLE!$AA$28*OFFSET(Import.PLQ,$A47-1,BA$15-1,1,1)),IF($E47&lt;&gt;1,IF(ISNUMBER(INDEX(Import.PLE,Detalhamento!$E47,Detalhamento!BA$15)),IF(INDEX(Import.PLE,Detalhamento!$E47,Detalhamento!BA$15)&lt;=mediçao,0,OFFSET(Import.PLQ,$A47-1,BA$15-1,1,1)),OFFSET(Import.PLQ,$A47-1,BA$15-1,1,1)),(1-PLE!$AA$28)*OFFSET(Import.PLQ,$A47-1,BA$15-1,1,1))))</f>
        <v>0</v>
      </c>
      <c r="BB47" s="183">
        <f ca="1">IF(BB$13="",0,CHOOSE(Detalhamento.OpçãoServiços,OFFSET(Import.PLQ,$A47-1,BB$15-1,1,1),IF($E47&lt;&gt;1,IF(ISNUMBER(INDEX(Import.PLE,Detalhamento!$E47,Detalhamento!BB$15)),IF(INDEX(Import.PLE,Detalhamento!$E47,Detalhamento!BB$15)&lt;=mediçao,OFFSET(Import.PLQ,$A47-1,BB$15-1,1,1),0),0),PLE!$AA$28*OFFSET(Import.PLQ,$A47-1,BB$15-1,1,1)),IF($E47&lt;&gt;1,IF(ISNUMBER(INDEX(Import.PLE,Detalhamento!$E47,Detalhamento!BB$15)),IF(INDEX(Import.PLE,Detalhamento!$E47,Detalhamento!BB$15)&lt;=mediçao,0,OFFSET(Import.PLQ,$A47-1,BB$15-1,1,1)),OFFSET(Import.PLQ,$A47-1,BB$15-1,1,1)),(1-PLE!$AA$28)*OFFSET(Import.PLQ,$A47-1,BB$15-1,1,1))))</f>
        <v>0</v>
      </c>
      <c r="BC47" s="183">
        <f ca="1">IF(BC$13="",0,CHOOSE(Detalhamento.OpçãoServiços,OFFSET(Import.PLQ,$A47-1,BC$15-1,1,1),IF($E47&lt;&gt;1,IF(ISNUMBER(INDEX(Import.PLE,Detalhamento!$E47,Detalhamento!BC$15)),IF(INDEX(Import.PLE,Detalhamento!$E47,Detalhamento!BC$15)&lt;=mediçao,OFFSET(Import.PLQ,$A47-1,BC$15-1,1,1),0),0),PLE!$AA$28*OFFSET(Import.PLQ,$A47-1,BC$15-1,1,1)),IF($E47&lt;&gt;1,IF(ISNUMBER(INDEX(Import.PLE,Detalhamento!$E47,Detalhamento!BC$15)),IF(INDEX(Import.PLE,Detalhamento!$E47,Detalhamento!BC$15)&lt;=mediçao,0,OFFSET(Import.PLQ,$A47-1,BC$15-1,1,1)),OFFSET(Import.PLQ,$A47-1,BC$15-1,1,1)),(1-PLE!$AA$28)*OFFSET(Import.PLQ,$A47-1,BC$15-1,1,1))))</f>
        <v>0</v>
      </c>
      <c r="BD47" s="183">
        <f ca="1">IF(BD$13="",0,CHOOSE(Detalhamento.OpçãoServiços,OFFSET(Import.PLQ,$A47-1,BD$15-1,1,1),IF($E47&lt;&gt;1,IF(ISNUMBER(INDEX(Import.PLE,Detalhamento!$E47,Detalhamento!BD$15)),IF(INDEX(Import.PLE,Detalhamento!$E47,Detalhamento!BD$15)&lt;=mediçao,OFFSET(Import.PLQ,$A47-1,BD$15-1,1,1),0),0),PLE!$AA$28*OFFSET(Import.PLQ,$A47-1,BD$15-1,1,1)),IF($E47&lt;&gt;1,IF(ISNUMBER(INDEX(Import.PLE,Detalhamento!$E47,Detalhamento!BD$15)),IF(INDEX(Import.PLE,Detalhamento!$E47,Detalhamento!BD$15)&lt;=mediçao,0,OFFSET(Import.PLQ,$A47-1,BD$15-1,1,1)),OFFSET(Import.PLQ,$A47-1,BD$15-1,1,1)),(1-PLE!$AA$28)*OFFSET(Import.PLQ,$A47-1,BD$15-1,1,1))))</f>
        <v>0</v>
      </c>
      <c r="BE47" s="183">
        <f ca="1">IF(BE$13="",0,CHOOSE(Detalhamento.OpçãoServiços,OFFSET(Import.PLQ,$A47-1,BE$15-1,1,1),IF($E47&lt;&gt;1,IF(ISNUMBER(INDEX(Import.PLE,Detalhamento!$E47,Detalhamento!BE$15)),IF(INDEX(Import.PLE,Detalhamento!$E47,Detalhamento!BE$15)&lt;=mediçao,OFFSET(Import.PLQ,$A47-1,BE$15-1,1,1),0),0),PLE!$AA$28*OFFSET(Import.PLQ,$A47-1,BE$15-1,1,1)),IF($E47&lt;&gt;1,IF(ISNUMBER(INDEX(Import.PLE,Detalhamento!$E47,Detalhamento!BE$15)),IF(INDEX(Import.PLE,Detalhamento!$E47,Detalhamento!BE$15)&lt;=mediçao,0,OFFSET(Import.PLQ,$A47-1,BE$15-1,1,1)),OFFSET(Import.PLQ,$A47-1,BE$15-1,1,1)),(1-PLE!$AA$28)*OFFSET(Import.PLQ,$A47-1,BE$15-1,1,1))))</f>
        <v>0</v>
      </c>
      <c r="BF47" s="183">
        <f ca="1">IF(BF$13="",0,CHOOSE(Detalhamento.OpçãoServiços,OFFSET(Import.PLQ,$A47-1,BF$15-1,1,1),IF($E47&lt;&gt;1,IF(ISNUMBER(INDEX(Import.PLE,Detalhamento!$E47,Detalhamento!BF$15)),IF(INDEX(Import.PLE,Detalhamento!$E47,Detalhamento!BF$15)&lt;=mediçao,OFFSET(Import.PLQ,$A47-1,BF$15-1,1,1),0),0),PLE!$AA$28*OFFSET(Import.PLQ,$A47-1,BF$15-1,1,1)),IF($E47&lt;&gt;1,IF(ISNUMBER(INDEX(Import.PLE,Detalhamento!$E47,Detalhamento!BF$15)),IF(INDEX(Import.PLE,Detalhamento!$E47,Detalhamento!BF$15)&lt;=mediçao,0,OFFSET(Import.PLQ,$A47-1,BF$15-1,1,1)),OFFSET(Import.PLQ,$A47-1,BF$15-1,1,1)),(1-PLE!$AA$28)*OFFSET(Import.PLQ,$A47-1,BF$15-1,1,1))))</f>
        <v>0</v>
      </c>
      <c r="BG47" s="183">
        <f ca="1">IF(BG$13="",0,CHOOSE(Detalhamento.OpçãoServiços,OFFSET(Import.PLQ,$A47-1,BG$15-1,1,1),IF($E47&lt;&gt;1,IF(ISNUMBER(INDEX(Import.PLE,Detalhamento!$E47,Detalhamento!BG$15)),IF(INDEX(Import.PLE,Detalhamento!$E47,Detalhamento!BG$15)&lt;=mediçao,OFFSET(Import.PLQ,$A47-1,BG$15-1,1,1),0),0),PLE!$AA$28*OFFSET(Import.PLQ,$A47-1,BG$15-1,1,1)),IF($E47&lt;&gt;1,IF(ISNUMBER(INDEX(Import.PLE,Detalhamento!$E47,Detalhamento!BG$15)),IF(INDEX(Import.PLE,Detalhamento!$E47,Detalhamento!BG$15)&lt;=mediçao,0,OFFSET(Import.PLQ,$A47-1,BG$15-1,1,1)),OFFSET(Import.PLQ,$A47-1,BG$15-1,1,1)),(1-PLE!$AA$28)*OFFSET(Import.PLQ,$A47-1,BG$15-1,1,1))))</f>
        <v>0</v>
      </c>
      <c r="BH47" s="183">
        <f ca="1">IF(BH$13="",0,CHOOSE(Detalhamento.OpçãoServiços,OFFSET(Import.PLQ,$A47-1,BH$15-1,1,1),IF($E47&lt;&gt;1,IF(ISNUMBER(INDEX(Import.PLE,Detalhamento!$E47,Detalhamento!BH$15)),IF(INDEX(Import.PLE,Detalhamento!$E47,Detalhamento!BH$15)&lt;=mediçao,OFFSET(Import.PLQ,$A47-1,BH$15-1,1,1),0),0),PLE!$AA$28*OFFSET(Import.PLQ,$A47-1,BH$15-1,1,1)),IF($E47&lt;&gt;1,IF(ISNUMBER(INDEX(Import.PLE,Detalhamento!$E47,Detalhamento!BH$15)),IF(INDEX(Import.PLE,Detalhamento!$E47,Detalhamento!BH$15)&lt;=mediçao,0,OFFSET(Import.PLQ,$A47-1,BH$15-1,1,1)),OFFSET(Import.PLQ,$A47-1,BH$15-1,1,1)),(1-PLE!$AA$28)*OFFSET(Import.PLQ,$A47-1,BH$15-1,1,1))))</f>
        <v>0</v>
      </c>
      <c r="BI47" s="183">
        <f ca="1">IF(BI$13="",0,CHOOSE(Detalhamento.OpçãoServiços,OFFSET(Import.PLQ,$A47-1,BI$15-1,1,1),IF($E47&lt;&gt;1,IF(ISNUMBER(INDEX(Import.PLE,Detalhamento!$E47,Detalhamento!BI$15)),IF(INDEX(Import.PLE,Detalhamento!$E47,Detalhamento!BI$15)&lt;=mediçao,OFFSET(Import.PLQ,$A47-1,BI$15-1,1,1),0),0),PLE!$AA$28*OFFSET(Import.PLQ,$A47-1,BI$15-1,1,1)),IF($E47&lt;&gt;1,IF(ISNUMBER(INDEX(Import.PLE,Detalhamento!$E47,Detalhamento!BI$15)),IF(INDEX(Import.PLE,Detalhamento!$E47,Detalhamento!BI$15)&lt;=mediçao,0,OFFSET(Import.PLQ,$A47-1,BI$15-1,1,1)),OFFSET(Import.PLQ,$A47-1,BI$15-1,1,1)),(1-PLE!$AA$28)*OFFSET(Import.PLQ,$A47-1,BI$15-1,1,1))))</f>
        <v>0</v>
      </c>
    </row>
    <row r="48" spans="1:61" ht="45" x14ac:dyDescent="0.2">
      <c r="A48" s="196">
        <v>23</v>
      </c>
      <c r="B48" s="28" t="str">
        <f t="shared" ca="1" si="8"/>
        <v>Serviço</v>
      </c>
      <c r="E48" s="193">
        <f t="shared" ca="1" si="9"/>
        <v>7</v>
      </c>
      <c r="F48" s="194">
        <f t="shared" ca="1" si="10"/>
        <v>70023</v>
      </c>
      <c r="G48" s="194" t="str">
        <f t="shared" ca="1" si="14"/>
        <v>7.3</v>
      </c>
      <c r="H48" s="222" t="str">
        <f t="shared" ca="1" si="14"/>
        <v>TRANSPORTE DE MATERIAL ASFALTICO, COM CAMINHÃO COM CAPACIDADE DE 30000 L EM RODOVIA PAVIMENTADA PARA DISTÂNCIAS MÉDIAS DE TRANSPORTE SUPERIORES A 100 KM. AF_02/2016 (CM-30)</v>
      </c>
      <c r="I48" s="48" t="str">
        <f t="shared" ca="1" si="12"/>
        <v>TXKM</v>
      </c>
      <c r="J48" s="183">
        <f t="shared" ca="1" si="13"/>
        <v>3245.55</v>
      </c>
      <c r="K48" s="83"/>
      <c r="L48" s="183">
        <f ca="1">IF(L$13="",0,CHOOSE(Detalhamento.OpçãoServiços,OFFSET(Import.PLQ,$A48-1,L$15-1,1,1),IF($E48&lt;&gt;1,IF(ISNUMBER(INDEX(Import.PLE,Detalhamento!$E48,Detalhamento!L$15)),IF(INDEX(Import.PLE,Detalhamento!$E48,Detalhamento!L$15)&lt;=mediçao,OFFSET(Import.PLQ,$A48-1,L$15-1,1,1),0),0),PLE!$AA$28*OFFSET(Import.PLQ,$A48-1,L$15-1,1,1)),IF($E48&lt;&gt;1,IF(ISNUMBER(INDEX(Import.PLE,Detalhamento!$E48,Detalhamento!L$15)),IF(INDEX(Import.PLE,Detalhamento!$E48,Detalhamento!L$15)&lt;=mediçao,0,OFFSET(Import.PLQ,$A48-1,L$15-1,1,1)),OFFSET(Import.PLQ,$A48-1,L$15-1,1,1)),(1-PLE!$AA$28)*OFFSET(Import.PLQ,$A48-1,L$15-1,1,1))))</f>
        <v>0</v>
      </c>
      <c r="M48" s="183">
        <f ca="1">IF(M$13="",0,CHOOSE(Detalhamento.OpçãoServiços,OFFSET(Import.PLQ,$A48-1,M$15-1,1,1),IF($E48&lt;&gt;1,IF(ISNUMBER(INDEX(Import.PLE,Detalhamento!$E48,Detalhamento!M$15)),IF(INDEX(Import.PLE,Detalhamento!$E48,Detalhamento!M$15)&lt;=mediçao,OFFSET(Import.PLQ,$A48-1,M$15-1,1,1),0),0),PLE!$AA$28*OFFSET(Import.PLQ,$A48-1,M$15-1,1,1)),IF($E48&lt;&gt;1,IF(ISNUMBER(INDEX(Import.PLE,Detalhamento!$E48,Detalhamento!M$15)),IF(INDEX(Import.PLE,Detalhamento!$E48,Detalhamento!M$15)&lt;=mediçao,0,OFFSET(Import.PLQ,$A48-1,M$15-1,1,1)),OFFSET(Import.PLQ,$A48-1,M$15-1,1,1)),(1-PLE!$AA$28)*OFFSET(Import.PLQ,$A48-1,M$15-1,1,1))))</f>
        <v>3245.55</v>
      </c>
      <c r="N48" s="183">
        <f ca="1">IF(N$13="",0,CHOOSE(Detalhamento.OpçãoServiços,OFFSET(Import.PLQ,$A48-1,N$15-1,1,1),IF($E48&lt;&gt;1,IF(ISNUMBER(INDEX(Import.PLE,Detalhamento!$E48,Detalhamento!N$15)),IF(INDEX(Import.PLE,Detalhamento!$E48,Detalhamento!N$15)&lt;=mediçao,OFFSET(Import.PLQ,$A48-1,N$15-1,1,1),0),0),PLE!$AA$28*OFFSET(Import.PLQ,$A48-1,N$15-1,1,1)),IF($E48&lt;&gt;1,IF(ISNUMBER(INDEX(Import.PLE,Detalhamento!$E48,Detalhamento!N$15)),IF(INDEX(Import.PLE,Detalhamento!$E48,Detalhamento!N$15)&lt;=mediçao,0,OFFSET(Import.PLQ,$A48-1,N$15-1,1,1)),OFFSET(Import.PLQ,$A48-1,N$15-1,1,1)),(1-PLE!$AA$28)*OFFSET(Import.PLQ,$A48-1,N$15-1,1,1))))</f>
        <v>0</v>
      </c>
      <c r="O48" s="183">
        <f ca="1">IF(O$13="",0,CHOOSE(Detalhamento.OpçãoServiços,OFFSET(Import.PLQ,$A48-1,O$15-1,1,1),IF($E48&lt;&gt;1,IF(ISNUMBER(INDEX(Import.PLE,Detalhamento!$E48,Detalhamento!O$15)),IF(INDEX(Import.PLE,Detalhamento!$E48,Detalhamento!O$15)&lt;=mediçao,OFFSET(Import.PLQ,$A48-1,O$15-1,1,1),0),0),PLE!$AA$28*OFFSET(Import.PLQ,$A48-1,O$15-1,1,1)),IF($E48&lt;&gt;1,IF(ISNUMBER(INDEX(Import.PLE,Detalhamento!$E48,Detalhamento!O$15)),IF(INDEX(Import.PLE,Detalhamento!$E48,Detalhamento!O$15)&lt;=mediçao,0,OFFSET(Import.PLQ,$A48-1,O$15-1,1,1)),OFFSET(Import.PLQ,$A48-1,O$15-1,1,1)),(1-PLE!$AA$28)*OFFSET(Import.PLQ,$A48-1,O$15-1,1,1))))</f>
        <v>0</v>
      </c>
      <c r="P48" s="183">
        <f ca="1">IF(P$13="",0,CHOOSE(Detalhamento.OpçãoServiços,OFFSET(Import.PLQ,$A48-1,P$15-1,1,1),IF($E48&lt;&gt;1,IF(ISNUMBER(INDEX(Import.PLE,Detalhamento!$E48,Detalhamento!P$15)),IF(INDEX(Import.PLE,Detalhamento!$E48,Detalhamento!P$15)&lt;=mediçao,OFFSET(Import.PLQ,$A48-1,P$15-1,1,1),0),0),PLE!$AA$28*OFFSET(Import.PLQ,$A48-1,P$15-1,1,1)),IF($E48&lt;&gt;1,IF(ISNUMBER(INDEX(Import.PLE,Detalhamento!$E48,Detalhamento!P$15)),IF(INDEX(Import.PLE,Detalhamento!$E48,Detalhamento!P$15)&lt;=mediçao,0,OFFSET(Import.PLQ,$A48-1,P$15-1,1,1)),OFFSET(Import.PLQ,$A48-1,P$15-1,1,1)),(1-PLE!$AA$28)*OFFSET(Import.PLQ,$A48-1,P$15-1,1,1))))</f>
        <v>0</v>
      </c>
      <c r="Q48" s="183">
        <f ca="1">IF(Q$13="",0,CHOOSE(Detalhamento.OpçãoServiços,OFFSET(Import.PLQ,$A48-1,Q$15-1,1,1),IF($E48&lt;&gt;1,IF(ISNUMBER(INDEX(Import.PLE,Detalhamento!$E48,Detalhamento!Q$15)),IF(INDEX(Import.PLE,Detalhamento!$E48,Detalhamento!Q$15)&lt;=mediçao,OFFSET(Import.PLQ,$A48-1,Q$15-1,1,1),0),0),PLE!$AA$28*OFFSET(Import.PLQ,$A48-1,Q$15-1,1,1)),IF($E48&lt;&gt;1,IF(ISNUMBER(INDEX(Import.PLE,Detalhamento!$E48,Detalhamento!Q$15)),IF(INDEX(Import.PLE,Detalhamento!$E48,Detalhamento!Q$15)&lt;=mediçao,0,OFFSET(Import.PLQ,$A48-1,Q$15-1,1,1)),OFFSET(Import.PLQ,$A48-1,Q$15-1,1,1)),(1-PLE!$AA$28)*OFFSET(Import.PLQ,$A48-1,Q$15-1,1,1))))</f>
        <v>0</v>
      </c>
      <c r="R48" s="183">
        <f ca="1">IF(R$13="",0,CHOOSE(Detalhamento.OpçãoServiços,OFFSET(Import.PLQ,$A48-1,R$15-1,1,1),IF($E48&lt;&gt;1,IF(ISNUMBER(INDEX(Import.PLE,Detalhamento!$E48,Detalhamento!R$15)),IF(INDEX(Import.PLE,Detalhamento!$E48,Detalhamento!R$15)&lt;=mediçao,OFFSET(Import.PLQ,$A48-1,R$15-1,1,1),0),0),PLE!$AA$28*OFFSET(Import.PLQ,$A48-1,R$15-1,1,1)),IF($E48&lt;&gt;1,IF(ISNUMBER(INDEX(Import.PLE,Detalhamento!$E48,Detalhamento!R$15)),IF(INDEX(Import.PLE,Detalhamento!$E48,Detalhamento!R$15)&lt;=mediçao,0,OFFSET(Import.PLQ,$A48-1,R$15-1,1,1)),OFFSET(Import.PLQ,$A48-1,R$15-1,1,1)),(1-PLE!$AA$28)*OFFSET(Import.PLQ,$A48-1,R$15-1,1,1))))</f>
        <v>0</v>
      </c>
      <c r="S48" s="183">
        <f ca="1">IF(S$13="",0,CHOOSE(Detalhamento.OpçãoServiços,OFFSET(Import.PLQ,$A48-1,S$15-1,1,1),IF($E48&lt;&gt;1,IF(ISNUMBER(INDEX(Import.PLE,Detalhamento!$E48,Detalhamento!S$15)),IF(INDEX(Import.PLE,Detalhamento!$E48,Detalhamento!S$15)&lt;=mediçao,OFFSET(Import.PLQ,$A48-1,S$15-1,1,1),0),0),PLE!$AA$28*OFFSET(Import.PLQ,$A48-1,S$15-1,1,1)),IF($E48&lt;&gt;1,IF(ISNUMBER(INDEX(Import.PLE,Detalhamento!$E48,Detalhamento!S$15)),IF(INDEX(Import.PLE,Detalhamento!$E48,Detalhamento!S$15)&lt;=mediçao,0,OFFSET(Import.PLQ,$A48-1,S$15-1,1,1)),OFFSET(Import.PLQ,$A48-1,S$15-1,1,1)),(1-PLE!$AA$28)*OFFSET(Import.PLQ,$A48-1,S$15-1,1,1))))</f>
        <v>0</v>
      </c>
      <c r="T48" s="183">
        <f ca="1">IF(T$13="",0,CHOOSE(Detalhamento.OpçãoServiços,OFFSET(Import.PLQ,$A48-1,T$15-1,1,1),IF($E48&lt;&gt;1,IF(ISNUMBER(INDEX(Import.PLE,Detalhamento!$E48,Detalhamento!T$15)),IF(INDEX(Import.PLE,Detalhamento!$E48,Detalhamento!T$15)&lt;=mediçao,OFFSET(Import.PLQ,$A48-1,T$15-1,1,1),0),0),PLE!$AA$28*OFFSET(Import.PLQ,$A48-1,T$15-1,1,1)),IF($E48&lt;&gt;1,IF(ISNUMBER(INDEX(Import.PLE,Detalhamento!$E48,Detalhamento!T$15)),IF(INDEX(Import.PLE,Detalhamento!$E48,Detalhamento!T$15)&lt;=mediçao,0,OFFSET(Import.PLQ,$A48-1,T$15-1,1,1)),OFFSET(Import.PLQ,$A48-1,T$15-1,1,1)),(1-PLE!$AA$28)*OFFSET(Import.PLQ,$A48-1,T$15-1,1,1))))</f>
        <v>0</v>
      </c>
      <c r="U48" s="183">
        <f ca="1">IF(U$13="",0,CHOOSE(Detalhamento.OpçãoServiços,OFFSET(Import.PLQ,$A48-1,U$15-1,1,1),IF($E48&lt;&gt;1,IF(ISNUMBER(INDEX(Import.PLE,Detalhamento!$E48,Detalhamento!U$15)),IF(INDEX(Import.PLE,Detalhamento!$E48,Detalhamento!U$15)&lt;=mediçao,OFFSET(Import.PLQ,$A48-1,U$15-1,1,1),0),0),PLE!$AA$28*OFFSET(Import.PLQ,$A48-1,U$15-1,1,1)),IF($E48&lt;&gt;1,IF(ISNUMBER(INDEX(Import.PLE,Detalhamento!$E48,Detalhamento!U$15)),IF(INDEX(Import.PLE,Detalhamento!$E48,Detalhamento!U$15)&lt;=mediçao,0,OFFSET(Import.PLQ,$A48-1,U$15-1,1,1)),OFFSET(Import.PLQ,$A48-1,U$15-1,1,1)),(1-PLE!$AA$28)*OFFSET(Import.PLQ,$A48-1,U$15-1,1,1))))</f>
        <v>0</v>
      </c>
      <c r="V48" s="183">
        <f ca="1">IF(V$13="",0,CHOOSE(Detalhamento.OpçãoServiços,OFFSET(Import.PLQ,$A48-1,V$15-1,1,1),IF($E48&lt;&gt;1,IF(ISNUMBER(INDEX(Import.PLE,Detalhamento!$E48,Detalhamento!V$15)),IF(INDEX(Import.PLE,Detalhamento!$E48,Detalhamento!V$15)&lt;=mediçao,OFFSET(Import.PLQ,$A48-1,V$15-1,1,1),0),0),PLE!$AA$28*OFFSET(Import.PLQ,$A48-1,V$15-1,1,1)),IF($E48&lt;&gt;1,IF(ISNUMBER(INDEX(Import.PLE,Detalhamento!$E48,Detalhamento!V$15)),IF(INDEX(Import.PLE,Detalhamento!$E48,Detalhamento!V$15)&lt;=mediçao,0,OFFSET(Import.PLQ,$A48-1,V$15-1,1,1)),OFFSET(Import.PLQ,$A48-1,V$15-1,1,1)),(1-PLE!$AA$28)*OFFSET(Import.PLQ,$A48-1,V$15-1,1,1))))</f>
        <v>0</v>
      </c>
      <c r="W48" s="183">
        <f ca="1">IF(W$13="",0,CHOOSE(Detalhamento.OpçãoServiços,OFFSET(Import.PLQ,$A48-1,W$15-1,1,1),IF($E48&lt;&gt;1,IF(ISNUMBER(INDEX(Import.PLE,Detalhamento!$E48,Detalhamento!W$15)),IF(INDEX(Import.PLE,Detalhamento!$E48,Detalhamento!W$15)&lt;=mediçao,OFFSET(Import.PLQ,$A48-1,W$15-1,1,1),0),0),PLE!$AA$28*OFFSET(Import.PLQ,$A48-1,W$15-1,1,1)),IF($E48&lt;&gt;1,IF(ISNUMBER(INDEX(Import.PLE,Detalhamento!$E48,Detalhamento!W$15)),IF(INDEX(Import.PLE,Detalhamento!$E48,Detalhamento!W$15)&lt;=mediçao,0,OFFSET(Import.PLQ,$A48-1,W$15-1,1,1)),OFFSET(Import.PLQ,$A48-1,W$15-1,1,1)),(1-PLE!$AA$28)*OFFSET(Import.PLQ,$A48-1,W$15-1,1,1))))</f>
        <v>0</v>
      </c>
      <c r="X48" s="183">
        <f ca="1">IF(X$13="",0,CHOOSE(Detalhamento.OpçãoServiços,OFFSET(Import.PLQ,$A48-1,X$15-1,1,1),IF($E48&lt;&gt;1,IF(ISNUMBER(INDEX(Import.PLE,Detalhamento!$E48,Detalhamento!X$15)),IF(INDEX(Import.PLE,Detalhamento!$E48,Detalhamento!X$15)&lt;=mediçao,OFFSET(Import.PLQ,$A48-1,X$15-1,1,1),0),0),PLE!$AA$28*OFFSET(Import.PLQ,$A48-1,X$15-1,1,1)),IF($E48&lt;&gt;1,IF(ISNUMBER(INDEX(Import.PLE,Detalhamento!$E48,Detalhamento!X$15)),IF(INDEX(Import.PLE,Detalhamento!$E48,Detalhamento!X$15)&lt;=mediçao,0,OFFSET(Import.PLQ,$A48-1,X$15-1,1,1)),OFFSET(Import.PLQ,$A48-1,X$15-1,1,1)),(1-PLE!$AA$28)*OFFSET(Import.PLQ,$A48-1,X$15-1,1,1))))</f>
        <v>0</v>
      </c>
      <c r="Y48" s="183">
        <f ca="1">IF(Y$13="",0,CHOOSE(Detalhamento.OpçãoServiços,OFFSET(Import.PLQ,$A48-1,Y$15-1,1,1),IF($E48&lt;&gt;1,IF(ISNUMBER(INDEX(Import.PLE,Detalhamento!$E48,Detalhamento!Y$15)),IF(INDEX(Import.PLE,Detalhamento!$E48,Detalhamento!Y$15)&lt;=mediçao,OFFSET(Import.PLQ,$A48-1,Y$15-1,1,1),0),0),PLE!$AA$28*OFFSET(Import.PLQ,$A48-1,Y$15-1,1,1)),IF($E48&lt;&gt;1,IF(ISNUMBER(INDEX(Import.PLE,Detalhamento!$E48,Detalhamento!Y$15)),IF(INDEX(Import.PLE,Detalhamento!$E48,Detalhamento!Y$15)&lt;=mediçao,0,OFFSET(Import.PLQ,$A48-1,Y$15-1,1,1)),OFFSET(Import.PLQ,$A48-1,Y$15-1,1,1)),(1-PLE!$AA$28)*OFFSET(Import.PLQ,$A48-1,Y$15-1,1,1))))</f>
        <v>0</v>
      </c>
      <c r="Z48" s="183">
        <f ca="1">IF(Z$13="",0,CHOOSE(Detalhamento.OpçãoServiços,OFFSET(Import.PLQ,$A48-1,Z$15-1,1,1),IF($E48&lt;&gt;1,IF(ISNUMBER(INDEX(Import.PLE,Detalhamento!$E48,Detalhamento!Z$15)),IF(INDEX(Import.PLE,Detalhamento!$E48,Detalhamento!Z$15)&lt;=mediçao,OFFSET(Import.PLQ,$A48-1,Z$15-1,1,1),0),0),PLE!$AA$28*OFFSET(Import.PLQ,$A48-1,Z$15-1,1,1)),IF($E48&lt;&gt;1,IF(ISNUMBER(INDEX(Import.PLE,Detalhamento!$E48,Detalhamento!Z$15)),IF(INDEX(Import.PLE,Detalhamento!$E48,Detalhamento!Z$15)&lt;=mediçao,0,OFFSET(Import.PLQ,$A48-1,Z$15-1,1,1)),OFFSET(Import.PLQ,$A48-1,Z$15-1,1,1)),(1-PLE!$AA$28)*OFFSET(Import.PLQ,$A48-1,Z$15-1,1,1))))</f>
        <v>0</v>
      </c>
      <c r="AA48" s="183">
        <f ca="1">IF(AA$13="",0,CHOOSE(Detalhamento.OpçãoServiços,OFFSET(Import.PLQ,$A48-1,AA$15-1,1,1),IF($E48&lt;&gt;1,IF(ISNUMBER(INDEX(Import.PLE,Detalhamento!$E48,Detalhamento!AA$15)),IF(INDEX(Import.PLE,Detalhamento!$E48,Detalhamento!AA$15)&lt;=mediçao,OFFSET(Import.PLQ,$A48-1,AA$15-1,1,1),0),0),PLE!$AA$28*OFFSET(Import.PLQ,$A48-1,AA$15-1,1,1)),IF($E48&lt;&gt;1,IF(ISNUMBER(INDEX(Import.PLE,Detalhamento!$E48,Detalhamento!AA$15)),IF(INDEX(Import.PLE,Detalhamento!$E48,Detalhamento!AA$15)&lt;=mediçao,0,OFFSET(Import.PLQ,$A48-1,AA$15-1,1,1)),OFFSET(Import.PLQ,$A48-1,AA$15-1,1,1)),(1-PLE!$AA$28)*OFFSET(Import.PLQ,$A48-1,AA$15-1,1,1))))</f>
        <v>0</v>
      </c>
      <c r="AB48" s="183">
        <f ca="1">IF(AB$13="",0,CHOOSE(Detalhamento.OpçãoServiços,OFFSET(Import.PLQ,$A48-1,AB$15-1,1,1),IF($E48&lt;&gt;1,IF(ISNUMBER(INDEX(Import.PLE,Detalhamento!$E48,Detalhamento!AB$15)),IF(INDEX(Import.PLE,Detalhamento!$E48,Detalhamento!AB$15)&lt;=mediçao,OFFSET(Import.PLQ,$A48-1,AB$15-1,1,1),0),0),PLE!$AA$28*OFFSET(Import.PLQ,$A48-1,AB$15-1,1,1)),IF($E48&lt;&gt;1,IF(ISNUMBER(INDEX(Import.PLE,Detalhamento!$E48,Detalhamento!AB$15)),IF(INDEX(Import.PLE,Detalhamento!$E48,Detalhamento!AB$15)&lt;=mediçao,0,OFFSET(Import.PLQ,$A48-1,AB$15-1,1,1)),OFFSET(Import.PLQ,$A48-1,AB$15-1,1,1)),(1-PLE!$AA$28)*OFFSET(Import.PLQ,$A48-1,AB$15-1,1,1))))</f>
        <v>0</v>
      </c>
      <c r="AC48" s="183">
        <f ca="1">IF(AC$13="",0,CHOOSE(Detalhamento.OpçãoServiços,OFFSET(Import.PLQ,$A48-1,AC$15-1,1,1),IF($E48&lt;&gt;1,IF(ISNUMBER(INDEX(Import.PLE,Detalhamento!$E48,Detalhamento!AC$15)),IF(INDEX(Import.PLE,Detalhamento!$E48,Detalhamento!AC$15)&lt;=mediçao,OFFSET(Import.PLQ,$A48-1,AC$15-1,1,1),0),0),PLE!$AA$28*OFFSET(Import.PLQ,$A48-1,AC$15-1,1,1)),IF($E48&lt;&gt;1,IF(ISNUMBER(INDEX(Import.PLE,Detalhamento!$E48,Detalhamento!AC$15)),IF(INDEX(Import.PLE,Detalhamento!$E48,Detalhamento!AC$15)&lt;=mediçao,0,OFFSET(Import.PLQ,$A48-1,AC$15-1,1,1)),OFFSET(Import.PLQ,$A48-1,AC$15-1,1,1)),(1-PLE!$AA$28)*OFFSET(Import.PLQ,$A48-1,AC$15-1,1,1))))</f>
        <v>0</v>
      </c>
      <c r="AD48" s="183">
        <f ca="1">IF(AD$13="",0,CHOOSE(Detalhamento.OpçãoServiços,OFFSET(Import.PLQ,$A48-1,AD$15-1,1,1),IF($E48&lt;&gt;1,IF(ISNUMBER(INDEX(Import.PLE,Detalhamento!$E48,Detalhamento!AD$15)),IF(INDEX(Import.PLE,Detalhamento!$E48,Detalhamento!AD$15)&lt;=mediçao,OFFSET(Import.PLQ,$A48-1,AD$15-1,1,1),0),0),PLE!$AA$28*OFFSET(Import.PLQ,$A48-1,AD$15-1,1,1)),IF($E48&lt;&gt;1,IF(ISNUMBER(INDEX(Import.PLE,Detalhamento!$E48,Detalhamento!AD$15)),IF(INDEX(Import.PLE,Detalhamento!$E48,Detalhamento!AD$15)&lt;=mediçao,0,OFFSET(Import.PLQ,$A48-1,AD$15-1,1,1)),OFFSET(Import.PLQ,$A48-1,AD$15-1,1,1)),(1-PLE!$AA$28)*OFFSET(Import.PLQ,$A48-1,AD$15-1,1,1))))</f>
        <v>0</v>
      </c>
      <c r="AE48" s="183">
        <f ca="1">IF(AE$13="",0,CHOOSE(Detalhamento.OpçãoServiços,OFFSET(Import.PLQ,$A48-1,AE$15-1,1,1),IF($E48&lt;&gt;1,IF(ISNUMBER(INDEX(Import.PLE,Detalhamento!$E48,Detalhamento!AE$15)),IF(INDEX(Import.PLE,Detalhamento!$E48,Detalhamento!AE$15)&lt;=mediçao,OFFSET(Import.PLQ,$A48-1,AE$15-1,1,1),0),0),PLE!$AA$28*OFFSET(Import.PLQ,$A48-1,AE$15-1,1,1)),IF($E48&lt;&gt;1,IF(ISNUMBER(INDEX(Import.PLE,Detalhamento!$E48,Detalhamento!AE$15)),IF(INDEX(Import.PLE,Detalhamento!$E48,Detalhamento!AE$15)&lt;=mediçao,0,OFFSET(Import.PLQ,$A48-1,AE$15-1,1,1)),OFFSET(Import.PLQ,$A48-1,AE$15-1,1,1)),(1-PLE!$AA$28)*OFFSET(Import.PLQ,$A48-1,AE$15-1,1,1))))</f>
        <v>0</v>
      </c>
      <c r="AF48" s="183">
        <f ca="1">IF(AF$13="",0,CHOOSE(Detalhamento.OpçãoServiços,OFFSET(Import.PLQ,$A48-1,AF$15-1,1,1),IF($E48&lt;&gt;1,IF(ISNUMBER(INDEX(Import.PLE,Detalhamento!$E48,Detalhamento!AF$15)),IF(INDEX(Import.PLE,Detalhamento!$E48,Detalhamento!AF$15)&lt;=mediçao,OFFSET(Import.PLQ,$A48-1,AF$15-1,1,1),0),0),PLE!$AA$28*OFFSET(Import.PLQ,$A48-1,AF$15-1,1,1)),IF($E48&lt;&gt;1,IF(ISNUMBER(INDEX(Import.PLE,Detalhamento!$E48,Detalhamento!AF$15)),IF(INDEX(Import.PLE,Detalhamento!$E48,Detalhamento!AF$15)&lt;=mediçao,0,OFFSET(Import.PLQ,$A48-1,AF$15-1,1,1)),OFFSET(Import.PLQ,$A48-1,AF$15-1,1,1)),(1-PLE!$AA$28)*OFFSET(Import.PLQ,$A48-1,AF$15-1,1,1))))</f>
        <v>0</v>
      </c>
      <c r="AG48" s="183">
        <f ca="1">IF(AG$13="",0,CHOOSE(Detalhamento.OpçãoServiços,OFFSET(Import.PLQ,$A48-1,AG$15-1,1,1),IF($E48&lt;&gt;1,IF(ISNUMBER(INDEX(Import.PLE,Detalhamento!$E48,Detalhamento!AG$15)),IF(INDEX(Import.PLE,Detalhamento!$E48,Detalhamento!AG$15)&lt;=mediçao,OFFSET(Import.PLQ,$A48-1,AG$15-1,1,1),0),0),PLE!$AA$28*OFFSET(Import.PLQ,$A48-1,AG$15-1,1,1)),IF($E48&lt;&gt;1,IF(ISNUMBER(INDEX(Import.PLE,Detalhamento!$E48,Detalhamento!AG$15)),IF(INDEX(Import.PLE,Detalhamento!$E48,Detalhamento!AG$15)&lt;=mediçao,0,OFFSET(Import.PLQ,$A48-1,AG$15-1,1,1)),OFFSET(Import.PLQ,$A48-1,AG$15-1,1,1)),(1-PLE!$AA$28)*OFFSET(Import.PLQ,$A48-1,AG$15-1,1,1))))</f>
        <v>0</v>
      </c>
      <c r="AH48" s="183">
        <f ca="1">IF(AH$13="",0,CHOOSE(Detalhamento.OpçãoServiços,OFFSET(Import.PLQ,$A48-1,AH$15-1,1,1),IF($E48&lt;&gt;1,IF(ISNUMBER(INDEX(Import.PLE,Detalhamento!$E48,Detalhamento!AH$15)),IF(INDEX(Import.PLE,Detalhamento!$E48,Detalhamento!AH$15)&lt;=mediçao,OFFSET(Import.PLQ,$A48-1,AH$15-1,1,1),0),0),PLE!$AA$28*OFFSET(Import.PLQ,$A48-1,AH$15-1,1,1)),IF($E48&lt;&gt;1,IF(ISNUMBER(INDEX(Import.PLE,Detalhamento!$E48,Detalhamento!AH$15)),IF(INDEX(Import.PLE,Detalhamento!$E48,Detalhamento!AH$15)&lt;=mediçao,0,OFFSET(Import.PLQ,$A48-1,AH$15-1,1,1)),OFFSET(Import.PLQ,$A48-1,AH$15-1,1,1)),(1-PLE!$AA$28)*OFFSET(Import.PLQ,$A48-1,AH$15-1,1,1))))</f>
        <v>0</v>
      </c>
      <c r="AI48" s="183">
        <f ca="1">IF(AI$13="",0,CHOOSE(Detalhamento.OpçãoServiços,OFFSET(Import.PLQ,$A48-1,AI$15-1,1,1),IF($E48&lt;&gt;1,IF(ISNUMBER(INDEX(Import.PLE,Detalhamento!$E48,Detalhamento!AI$15)),IF(INDEX(Import.PLE,Detalhamento!$E48,Detalhamento!AI$15)&lt;=mediçao,OFFSET(Import.PLQ,$A48-1,AI$15-1,1,1),0),0),PLE!$AA$28*OFFSET(Import.PLQ,$A48-1,AI$15-1,1,1)),IF($E48&lt;&gt;1,IF(ISNUMBER(INDEX(Import.PLE,Detalhamento!$E48,Detalhamento!AI$15)),IF(INDEX(Import.PLE,Detalhamento!$E48,Detalhamento!AI$15)&lt;=mediçao,0,OFFSET(Import.PLQ,$A48-1,AI$15-1,1,1)),OFFSET(Import.PLQ,$A48-1,AI$15-1,1,1)),(1-PLE!$AA$28)*OFFSET(Import.PLQ,$A48-1,AI$15-1,1,1))))</f>
        <v>0</v>
      </c>
      <c r="AJ48" s="183">
        <f ca="1">IF(AJ$13="",0,CHOOSE(Detalhamento.OpçãoServiços,OFFSET(Import.PLQ,$A48-1,AJ$15-1,1,1),IF($E48&lt;&gt;1,IF(ISNUMBER(INDEX(Import.PLE,Detalhamento!$E48,Detalhamento!AJ$15)),IF(INDEX(Import.PLE,Detalhamento!$E48,Detalhamento!AJ$15)&lt;=mediçao,OFFSET(Import.PLQ,$A48-1,AJ$15-1,1,1),0),0),PLE!$AA$28*OFFSET(Import.PLQ,$A48-1,AJ$15-1,1,1)),IF($E48&lt;&gt;1,IF(ISNUMBER(INDEX(Import.PLE,Detalhamento!$E48,Detalhamento!AJ$15)),IF(INDEX(Import.PLE,Detalhamento!$E48,Detalhamento!AJ$15)&lt;=mediçao,0,OFFSET(Import.PLQ,$A48-1,AJ$15-1,1,1)),OFFSET(Import.PLQ,$A48-1,AJ$15-1,1,1)),(1-PLE!$AA$28)*OFFSET(Import.PLQ,$A48-1,AJ$15-1,1,1))))</f>
        <v>0</v>
      </c>
      <c r="AK48" s="183">
        <f ca="1">IF(AK$13="",0,CHOOSE(Detalhamento.OpçãoServiços,OFFSET(Import.PLQ,$A48-1,AK$15-1,1,1),IF($E48&lt;&gt;1,IF(ISNUMBER(INDEX(Import.PLE,Detalhamento!$E48,Detalhamento!AK$15)),IF(INDEX(Import.PLE,Detalhamento!$E48,Detalhamento!AK$15)&lt;=mediçao,OFFSET(Import.PLQ,$A48-1,AK$15-1,1,1),0),0),PLE!$AA$28*OFFSET(Import.PLQ,$A48-1,AK$15-1,1,1)),IF($E48&lt;&gt;1,IF(ISNUMBER(INDEX(Import.PLE,Detalhamento!$E48,Detalhamento!AK$15)),IF(INDEX(Import.PLE,Detalhamento!$E48,Detalhamento!AK$15)&lt;=mediçao,0,OFFSET(Import.PLQ,$A48-1,AK$15-1,1,1)),OFFSET(Import.PLQ,$A48-1,AK$15-1,1,1)),(1-PLE!$AA$28)*OFFSET(Import.PLQ,$A48-1,AK$15-1,1,1))))</f>
        <v>0</v>
      </c>
      <c r="AL48" s="183">
        <f ca="1">IF(AL$13="",0,CHOOSE(Detalhamento.OpçãoServiços,OFFSET(Import.PLQ,$A48-1,AL$15-1,1,1),IF($E48&lt;&gt;1,IF(ISNUMBER(INDEX(Import.PLE,Detalhamento!$E48,Detalhamento!AL$15)),IF(INDEX(Import.PLE,Detalhamento!$E48,Detalhamento!AL$15)&lt;=mediçao,OFFSET(Import.PLQ,$A48-1,AL$15-1,1,1),0),0),PLE!$AA$28*OFFSET(Import.PLQ,$A48-1,AL$15-1,1,1)),IF($E48&lt;&gt;1,IF(ISNUMBER(INDEX(Import.PLE,Detalhamento!$E48,Detalhamento!AL$15)),IF(INDEX(Import.PLE,Detalhamento!$E48,Detalhamento!AL$15)&lt;=mediçao,0,OFFSET(Import.PLQ,$A48-1,AL$15-1,1,1)),OFFSET(Import.PLQ,$A48-1,AL$15-1,1,1)),(1-PLE!$AA$28)*OFFSET(Import.PLQ,$A48-1,AL$15-1,1,1))))</f>
        <v>0</v>
      </c>
      <c r="AM48" s="183">
        <f ca="1">IF(AM$13="",0,CHOOSE(Detalhamento.OpçãoServiços,OFFSET(Import.PLQ,$A48-1,AM$15-1,1,1),IF($E48&lt;&gt;1,IF(ISNUMBER(INDEX(Import.PLE,Detalhamento!$E48,Detalhamento!AM$15)),IF(INDEX(Import.PLE,Detalhamento!$E48,Detalhamento!AM$15)&lt;=mediçao,OFFSET(Import.PLQ,$A48-1,AM$15-1,1,1),0),0),PLE!$AA$28*OFFSET(Import.PLQ,$A48-1,AM$15-1,1,1)),IF($E48&lt;&gt;1,IF(ISNUMBER(INDEX(Import.PLE,Detalhamento!$E48,Detalhamento!AM$15)),IF(INDEX(Import.PLE,Detalhamento!$E48,Detalhamento!AM$15)&lt;=mediçao,0,OFFSET(Import.PLQ,$A48-1,AM$15-1,1,1)),OFFSET(Import.PLQ,$A48-1,AM$15-1,1,1)),(1-PLE!$AA$28)*OFFSET(Import.PLQ,$A48-1,AM$15-1,1,1))))</f>
        <v>0</v>
      </c>
      <c r="AN48" s="183">
        <f ca="1">IF(AN$13="",0,CHOOSE(Detalhamento.OpçãoServiços,OFFSET(Import.PLQ,$A48-1,AN$15-1,1,1),IF($E48&lt;&gt;1,IF(ISNUMBER(INDEX(Import.PLE,Detalhamento!$E48,Detalhamento!AN$15)),IF(INDEX(Import.PLE,Detalhamento!$E48,Detalhamento!AN$15)&lt;=mediçao,OFFSET(Import.PLQ,$A48-1,AN$15-1,1,1),0),0),PLE!$AA$28*OFFSET(Import.PLQ,$A48-1,AN$15-1,1,1)),IF($E48&lt;&gt;1,IF(ISNUMBER(INDEX(Import.PLE,Detalhamento!$E48,Detalhamento!AN$15)),IF(INDEX(Import.PLE,Detalhamento!$E48,Detalhamento!AN$15)&lt;=mediçao,0,OFFSET(Import.PLQ,$A48-1,AN$15-1,1,1)),OFFSET(Import.PLQ,$A48-1,AN$15-1,1,1)),(1-PLE!$AA$28)*OFFSET(Import.PLQ,$A48-1,AN$15-1,1,1))))</f>
        <v>0</v>
      </c>
      <c r="AO48" s="183">
        <f ca="1">IF(AO$13="",0,CHOOSE(Detalhamento.OpçãoServiços,OFFSET(Import.PLQ,$A48-1,AO$15-1,1,1),IF($E48&lt;&gt;1,IF(ISNUMBER(INDEX(Import.PLE,Detalhamento!$E48,Detalhamento!AO$15)),IF(INDEX(Import.PLE,Detalhamento!$E48,Detalhamento!AO$15)&lt;=mediçao,OFFSET(Import.PLQ,$A48-1,AO$15-1,1,1),0),0),PLE!$AA$28*OFFSET(Import.PLQ,$A48-1,AO$15-1,1,1)),IF($E48&lt;&gt;1,IF(ISNUMBER(INDEX(Import.PLE,Detalhamento!$E48,Detalhamento!AO$15)),IF(INDEX(Import.PLE,Detalhamento!$E48,Detalhamento!AO$15)&lt;=mediçao,0,OFFSET(Import.PLQ,$A48-1,AO$15-1,1,1)),OFFSET(Import.PLQ,$A48-1,AO$15-1,1,1)),(1-PLE!$AA$28)*OFFSET(Import.PLQ,$A48-1,AO$15-1,1,1))))</f>
        <v>0</v>
      </c>
      <c r="AP48" s="183">
        <f ca="1">IF(AP$13="",0,CHOOSE(Detalhamento.OpçãoServiços,OFFSET(Import.PLQ,$A48-1,AP$15-1,1,1),IF($E48&lt;&gt;1,IF(ISNUMBER(INDEX(Import.PLE,Detalhamento!$E48,Detalhamento!AP$15)),IF(INDEX(Import.PLE,Detalhamento!$E48,Detalhamento!AP$15)&lt;=mediçao,OFFSET(Import.PLQ,$A48-1,AP$15-1,1,1),0),0),PLE!$AA$28*OFFSET(Import.PLQ,$A48-1,AP$15-1,1,1)),IF($E48&lt;&gt;1,IF(ISNUMBER(INDEX(Import.PLE,Detalhamento!$E48,Detalhamento!AP$15)),IF(INDEX(Import.PLE,Detalhamento!$E48,Detalhamento!AP$15)&lt;=mediçao,0,OFFSET(Import.PLQ,$A48-1,AP$15-1,1,1)),OFFSET(Import.PLQ,$A48-1,AP$15-1,1,1)),(1-PLE!$AA$28)*OFFSET(Import.PLQ,$A48-1,AP$15-1,1,1))))</f>
        <v>0</v>
      </c>
      <c r="AQ48" s="183">
        <f ca="1">IF(AQ$13="",0,CHOOSE(Detalhamento.OpçãoServiços,OFFSET(Import.PLQ,$A48-1,AQ$15-1,1,1),IF($E48&lt;&gt;1,IF(ISNUMBER(INDEX(Import.PLE,Detalhamento!$E48,Detalhamento!AQ$15)),IF(INDEX(Import.PLE,Detalhamento!$E48,Detalhamento!AQ$15)&lt;=mediçao,OFFSET(Import.PLQ,$A48-1,AQ$15-1,1,1),0),0),PLE!$AA$28*OFFSET(Import.PLQ,$A48-1,AQ$15-1,1,1)),IF($E48&lt;&gt;1,IF(ISNUMBER(INDEX(Import.PLE,Detalhamento!$E48,Detalhamento!AQ$15)),IF(INDEX(Import.PLE,Detalhamento!$E48,Detalhamento!AQ$15)&lt;=mediçao,0,OFFSET(Import.PLQ,$A48-1,AQ$15-1,1,1)),OFFSET(Import.PLQ,$A48-1,AQ$15-1,1,1)),(1-PLE!$AA$28)*OFFSET(Import.PLQ,$A48-1,AQ$15-1,1,1))))</f>
        <v>0</v>
      </c>
      <c r="AR48" s="183">
        <f ca="1">IF(AR$13="",0,CHOOSE(Detalhamento.OpçãoServiços,OFFSET(Import.PLQ,$A48-1,AR$15-1,1,1),IF($E48&lt;&gt;1,IF(ISNUMBER(INDEX(Import.PLE,Detalhamento!$E48,Detalhamento!AR$15)),IF(INDEX(Import.PLE,Detalhamento!$E48,Detalhamento!AR$15)&lt;=mediçao,OFFSET(Import.PLQ,$A48-1,AR$15-1,1,1),0),0),PLE!$AA$28*OFFSET(Import.PLQ,$A48-1,AR$15-1,1,1)),IF($E48&lt;&gt;1,IF(ISNUMBER(INDEX(Import.PLE,Detalhamento!$E48,Detalhamento!AR$15)),IF(INDEX(Import.PLE,Detalhamento!$E48,Detalhamento!AR$15)&lt;=mediçao,0,OFFSET(Import.PLQ,$A48-1,AR$15-1,1,1)),OFFSET(Import.PLQ,$A48-1,AR$15-1,1,1)),(1-PLE!$AA$28)*OFFSET(Import.PLQ,$A48-1,AR$15-1,1,1))))</f>
        <v>0</v>
      </c>
      <c r="AS48" s="183">
        <f ca="1">IF(AS$13="",0,CHOOSE(Detalhamento.OpçãoServiços,OFFSET(Import.PLQ,$A48-1,AS$15-1,1,1),IF($E48&lt;&gt;1,IF(ISNUMBER(INDEX(Import.PLE,Detalhamento!$E48,Detalhamento!AS$15)),IF(INDEX(Import.PLE,Detalhamento!$E48,Detalhamento!AS$15)&lt;=mediçao,OFFSET(Import.PLQ,$A48-1,AS$15-1,1,1),0),0),PLE!$AA$28*OFFSET(Import.PLQ,$A48-1,AS$15-1,1,1)),IF($E48&lt;&gt;1,IF(ISNUMBER(INDEX(Import.PLE,Detalhamento!$E48,Detalhamento!AS$15)),IF(INDEX(Import.PLE,Detalhamento!$E48,Detalhamento!AS$15)&lt;=mediçao,0,OFFSET(Import.PLQ,$A48-1,AS$15-1,1,1)),OFFSET(Import.PLQ,$A48-1,AS$15-1,1,1)),(1-PLE!$AA$28)*OFFSET(Import.PLQ,$A48-1,AS$15-1,1,1))))</f>
        <v>0</v>
      </c>
      <c r="AT48" s="183">
        <f ca="1">IF(AT$13="",0,CHOOSE(Detalhamento.OpçãoServiços,OFFSET(Import.PLQ,$A48-1,AT$15-1,1,1),IF($E48&lt;&gt;1,IF(ISNUMBER(INDEX(Import.PLE,Detalhamento!$E48,Detalhamento!AT$15)),IF(INDEX(Import.PLE,Detalhamento!$E48,Detalhamento!AT$15)&lt;=mediçao,OFFSET(Import.PLQ,$A48-1,AT$15-1,1,1),0),0),PLE!$AA$28*OFFSET(Import.PLQ,$A48-1,AT$15-1,1,1)),IF($E48&lt;&gt;1,IF(ISNUMBER(INDEX(Import.PLE,Detalhamento!$E48,Detalhamento!AT$15)),IF(INDEX(Import.PLE,Detalhamento!$E48,Detalhamento!AT$15)&lt;=mediçao,0,OFFSET(Import.PLQ,$A48-1,AT$15-1,1,1)),OFFSET(Import.PLQ,$A48-1,AT$15-1,1,1)),(1-PLE!$AA$28)*OFFSET(Import.PLQ,$A48-1,AT$15-1,1,1))))</f>
        <v>0</v>
      </c>
      <c r="AU48" s="183">
        <f ca="1">IF(AU$13="",0,CHOOSE(Detalhamento.OpçãoServiços,OFFSET(Import.PLQ,$A48-1,AU$15-1,1,1),IF($E48&lt;&gt;1,IF(ISNUMBER(INDEX(Import.PLE,Detalhamento!$E48,Detalhamento!AU$15)),IF(INDEX(Import.PLE,Detalhamento!$E48,Detalhamento!AU$15)&lt;=mediçao,OFFSET(Import.PLQ,$A48-1,AU$15-1,1,1),0),0),PLE!$AA$28*OFFSET(Import.PLQ,$A48-1,AU$15-1,1,1)),IF($E48&lt;&gt;1,IF(ISNUMBER(INDEX(Import.PLE,Detalhamento!$E48,Detalhamento!AU$15)),IF(INDEX(Import.PLE,Detalhamento!$E48,Detalhamento!AU$15)&lt;=mediçao,0,OFFSET(Import.PLQ,$A48-1,AU$15-1,1,1)),OFFSET(Import.PLQ,$A48-1,AU$15-1,1,1)),(1-PLE!$AA$28)*OFFSET(Import.PLQ,$A48-1,AU$15-1,1,1))))</f>
        <v>0</v>
      </c>
      <c r="AV48" s="183">
        <f ca="1">IF(AV$13="",0,CHOOSE(Detalhamento.OpçãoServiços,OFFSET(Import.PLQ,$A48-1,AV$15-1,1,1),IF($E48&lt;&gt;1,IF(ISNUMBER(INDEX(Import.PLE,Detalhamento!$E48,Detalhamento!AV$15)),IF(INDEX(Import.PLE,Detalhamento!$E48,Detalhamento!AV$15)&lt;=mediçao,OFFSET(Import.PLQ,$A48-1,AV$15-1,1,1),0),0),PLE!$AA$28*OFFSET(Import.PLQ,$A48-1,AV$15-1,1,1)),IF($E48&lt;&gt;1,IF(ISNUMBER(INDEX(Import.PLE,Detalhamento!$E48,Detalhamento!AV$15)),IF(INDEX(Import.PLE,Detalhamento!$E48,Detalhamento!AV$15)&lt;=mediçao,0,OFFSET(Import.PLQ,$A48-1,AV$15-1,1,1)),OFFSET(Import.PLQ,$A48-1,AV$15-1,1,1)),(1-PLE!$AA$28)*OFFSET(Import.PLQ,$A48-1,AV$15-1,1,1))))</f>
        <v>0</v>
      </c>
      <c r="AW48" s="183">
        <f ca="1">IF(AW$13="",0,CHOOSE(Detalhamento.OpçãoServiços,OFFSET(Import.PLQ,$A48-1,AW$15-1,1,1),IF($E48&lt;&gt;1,IF(ISNUMBER(INDEX(Import.PLE,Detalhamento!$E48,Detalhamento!AW$15)),IF(INDEX(Import.PLE,Detalhamento!$E48,Detalhamento!AW$15)&lt;=mediçao,OFFSET(Import.PLQ,$A48-1,AW$15-1,1,1),0),0),PLE!$AA$28*OFFSET(Import.PLQ,$A48-1,AW$15-1,1,1)),IF($E48&lt;&gt;1,IF(ISNUMBER(INDEX(Import.PLE,Detalhamento!$E48,Detalhamento!AW$15)),IF(INDEX(Import.PLE,Detalhamento!$E48,Detalhamento!AW$15)&lt;=mediçao,0,OFFSET(Import.PLQ,$A48-1,AW$15-1,1,1)),OFFSET(Import.PLQ,$A48-1,AW$15-1,1,1)),(1-PLE!$AA$28)*OFFSET(Import.PLQ,$A48-1,AW$15-1,1,1))))</f>
        <v>0</v>
      </c>
      <c r="AX48" s="183">
        <f ca="1">IF(AX$13="",0,CHOOSE(Detalhamento.OpçãoServiços,OFFSET(Import.PLQ,$A48-1,AX$15-1,1,1),IF($E48&lt;&gt;1,IF(ISNUMBER(INDEX(Import.PLE,Detalhamento!$E48,Detalhamento!AX$15)),IF(INDEX(Import.PLE,Detalhamento!$E48,Detalhamento!AX$15)&lt;=mediçao,OFFSET(Import.PLQ,$A48-1,AX$15-1,1,1),0),0),PLE!$AA$28*OFFSET(Import.PLQ,$A48-1,AX$15-1,1,1)),IF($E48&lt;&gt;1,IF(ISNUMBER(INDEX(Import.PLE,Detalhamento!$E48,Detalhamento!AX$15)),IF(INDEX(Import.PLE,Detalhamento!$E48,Detalhamento!AX$15)&lt;=mediçao,0,OFFSET(Import.PLQ,$A48-1,AX$15-1,1,1)),OFFSET(Import.PLQ,$A48-1,AX$15-1,1,1)),(1-PLE!$AA$28)*OFFSET(Import.PLQ,$A48-1,AX$15-1,1,1))))</f>
        <v>0</v>
      </c>
      <c r="AY48" s="183">
        <f ca="1">IF(AY$13="",0,CHOOSE(Detalhamento.OpçãoServiços,OFFSET(Import.PLQ,$A48-1,AY$15-1,1,1),IF($E48&lt;&gt;1,IF(ISNUMBER(INDEX(Import.PLE,Detalhamento!$E48,Detalhamento!AY$15)),IF(INDEX(Import.PLE,Detalhamento!$E48,Detalhamento!AY$15)&lt;=mediçao,OFFSET(Import.PLQ,$A48-1,AY$15-1,1,1),0),0),PLE!$AA$28*OFFSET(Import.PLQ,$A48-1,AY$15-1,1,1)),IF($E48&lt;&gt;1,IF(ISNUMBER(INDEX(Import.PLE,Detalhamento!$E48,Detalhamento!AY$15)),IF(INDEX(Import.PLE,Detalhamento!$E48,Detalhamento!AY$15)&lt;=mediçao,0,OFFSET(Import.PLQ,$A48-1,AY$15-1,1,1)),OFFSET(Import.PLQ,$A48-1,AY$15-1,1,1)),(1-PLE!$AA$28)*OFFSET(Import.PLQ,$A48-1,AY$15-1,1,1))))</f>
        <v>0</v>
      </c>
      <c r="AZ48" s="183">
        <f ca="1">IF(AZ$13="",0,CHOOSE(Detalhamento.OpçãoServiços,OFFSET(Import.PLQ,$A48-1,AZ$15-1,1,1),IF($E48&lt;&gt;1,IF(ISNUMBER(INDEX(Import.PLE,Detalhamento!$E48,Detalhamento!AZ$15)),IF(INDEX(Import.PLE,Detalhamento!$E48,Detalhamento!AZ$15)&lt;=mediçao,OFFSET(Import.PLQ,$A48-1,AZ$15-1,1,1),0),0),PLE!$AA$28*OFFSET(Import.PLQ,$A48-1,AZ$15-1,1,1)),IF($E48&lt;&gt;1,IF(ISNUMBER(INDEX(Import.PLE,Detalhamento!$E48,Detalhamento!AZ$15)),IF(INDEX(Import.PLE,Detalhamento!$E48,Detalhamento!AZ$15)&lt;=mediçao,0,OFFSET(Import.PLQ,$A48-1,AZ$15-1,1,1)),OFFSET(Import.PLQ,$A48-1,AZ$15-1,1,1)),(1-PLE!$AA$28)*OFFSET(Import.PLQ,$A48-1,AZ$15-1,1,1))))</f>
        <v>0</v>
      </c>
      <c r="BA48" s="183">
        <f ca="1">IF(BA$13="",0,CHOOSE(Detalhamento.OpçãoServiços,OFFSET(Import.PLQ,$A48-1,BA$15-1,1,1),IF($E48&lt;&gt;1,IF(ISNUMBER(INDEX(Import.PLE,Detalhamento!$E48,Detalhamento!BA$15)),IF(INDEX(Import.PLE,Detalhamento!$E48,Detalhamento!BA$15)&lt;=mediçao,OFFSET(Import.PLQ,$A48-1,BA$15-1,1,1),0),0),PLE!$AA$28*OFFSET(Import.PLQ,$A48-1,BA$15-1,1,1)),IF($E48&lt;&gt;1,IF(ISNUMBER(INDEX(Import.PLE,Detalhamento!$E48,Detalhamento!BA$15)),IF(INDEX(Import.PLE,Detalhamento!$E48,Detalhamento!BA$15)&lt;=mediçao,0,OFFSET(Import.PLQ,$A48-1,BA$15-1,1,1)),OFFSET(Import.PLQ,$A48-1,BA$15-1,1,1)),(1-PLE!$AA$28)*OFFSET(Import.PLQ,$A48-1,BA$15-1,1,1))))</f>
        <v>0</v>
      </c>
      <c r="BB48" s="183">
        <f ca="1">IF(BB$13="",0,CHOOSE(Detalhamento.OpçãoServiços,OFFSET(Import.PLQ,$A48-1,BB$15-1,1,1),IF($E48&lt;&gt;1,IF(ISNUMBER(INDEX(Import.PLE,Detalhamento!$E48,Detalhamento!BB$15)),IF(INDEX(Import.PLE,Detalhamento!$E48,Detalhamento!BB$15)&lt;=mediçao,OFFSET(Import.PLQ,$A48-1,BB$15-1,1,1),0),0),PLE!$AA$28*OFFSET(Import.PLQ,$A48-1,BB$15-1,1,1)),IF($E48&lt;&gt;1,IF(ISNUMBER(INDEX(Import.PLE,Detalhamento!$E48,Detalhamento!BB$15)),IF(INDEX(Import.PLE,Detalhamento!$E48,Detalhamento!BB$15)&lt;=mediçao,0,OFFSET(Import.PLQ,$A48-1,BB$15-1,1,1)),OFFSET(Import.PLQ,$A48-1,BB$15-1,1,1)),(1-PLE!$AA$28)*OFFSET(Import.PLQ,$A48-1,BB$15-1,1,1))))</f>
        <v>0</v>
      </c>
      <c r="BC48" s="183">
        <f ca="1">IF(BC$13="",0,CHOOSE(Detalhamento.OpçãoServiços,OFFSET(Import.PLQ,$A48-1,BC$15-1,1,1),IF($E48&lt;&gt;1,IF(ISNUMBER(INDEX(Import.PLE,Detalhamento!$E48,Detalhamento!BC$15)),IF(INDEX(Import.PLE,Detalhamento!$E48,Detalhamento!BC$15)&lt;=mediçao,OFFSET(Import.PLQ,$A48-1,BC$15-1,1,1),0),0),PLE!$AA$28*OFFSET(Import.PLQ,$A48-1,BC$15-1,1,1)),IF($E48&lt;&gt;1,IF(ISNUMBER(INDEX(Import.PLE,Detalhamento!$E48,Detalhamento!BC$15)),IF(INDEX(Import.PLE,Detalhamento!$E48,Detalhamento!BC$15)&lt;=mediçao,0,OFFSET(Import.PLQ,$A48-1,BC$15-1,1,1)),OFFSET(Import.PLQ,$A48-1,BC$15-1,1,1)),(1-PLE!$AA$28)*OFFSET(Import.PLQ,$A48-1,BC$15-1,1,1))))</f>
        <v>0</v>
      </c>
      <c r="BD48" s="183">
        <f ca="1">IF(BD$13="",0,CHOOSE(Detalhamento.OpçãoServiços,OFFSET(Import.PLQ,$A48-1,BD$15-1,1,1),IF($E48&lt;&gt;1,IF(ISNUMBER(INDEX(Import.PLE,Detalhamento!$E48,Detalhamento!BD$15)),IF(INDEX(Import.PLE,Detalhamento!$E48,Detalhamento!BD$15)&lt;=mediçao,OFFSET(Import.PLQ,$A48-1,BD$15-1,1,1),0),0),PLE!$AA$28*OFFSET(Import.PLQ,$A48-1,BD$15-1,1,1)),IF($E48&lt;&gt;1,IF(ISNUMBER(INDEX(Import.PLE,Detalhamento!$E48,Detalhamento!BD$15)),IF(INDEX(Import.PLE,Detalhamento!$E48,Detalhamento!BD$15)&lt;=mediçao,0,OFFSET(Import.PLQ,$A48-1,BD$15-1,1,1)),OFFSET(Import.PLQ,$A48-1,BD$15-1,1,1)),(1-PLE!$AA$28)*OFFSET(Import.PLQ,$A48-1,BD$15-1,1,1))))</f>
        <v>0</v>
      </c>
      <c r="BE48" s="183">
        <f ca="1">IF(BE$13="",0,CHOOSE(Detalhamento.OpçãoServiços,OFFSET(Import.PLQ,$A48-1,BE$15-1,1,1),IF($E48&lt;&gt;1,IF(ISNUMBER(INDEX(Import.PLE,Detalhamento!$E48,Detalhamento!BE$15)),IF(INDEX(Import.PLE,Detalhamento!$E48,Detalhamento!BE$15)&lt;=mediçao,OFFSET(Import.PLQ,$A48-1,BE$15-1,1,1),0),0),PLE!$AA$28*OFFSET(Import.PLQ,$A48-1,BE$15-1,1,1)),IF($E48&lt;&gt;1,IF(ISNUMBER(INDEX(Import.PLE,Detalhamento!$E48,Detalhamento!BE$15)),IF(INDEX(Import.PLE,Detalhamento!$E48,Detalhamento!BE$15)&lt;=mediçao,0,OFFSET(Import.PLQ,$A48-1,BE$15-1,1,1)),OFFSET(Import.PLQ,$A48-1,BE$15-1,1,1)),(1-PLE!$AA$28)*OFFSET(Import.PLQ,$A48-1,BE$15-1,1,1))))</f>
        <v>0</v>
      </c>
      <c r="BF48" s="183">
        <f ca="1">IF(BF$13="",0,CHOOSE(Detalhamento.OpçãoServiços,OFFSET(Import.PLQ,$A48-1,BF$15-1,1,1),IF($E48&lt;&gt;1,IF(ISNUMBER(INDEX(Import.PLE,Detalhamento!$E48,Detalhamento!BF$15)),IF(INDEX(Import.PLE,Detalhamento!$E48,Detalhamento!BF$15)&lt;=mediçao,OFFSET(Import.PLQ,$A48-1,BF$15-1,1,1),0),0),PLE!$AA$28*OFFSET(Import.PLQ,$A48-1,BF$15-1,1,1)),IF($E48&lt;&gt;1,IF(ISNUMBER(INDEX(Import.PLE,Detalhamento!$E48,Detalhamento!BF$15)),IF(INDEX(Import.PLE,Detalhamento!$E48,Detalhamento!BF$15)&lt;=mediçao,0,OFFSET(Import.PLQ,$A48-1,BF$15-1,1,1)),OFFSET(Import.PLQ,$A48-1,BF$15-1,1,1)),(1-PLE!$AA$28)*OFFSET(Import.PLQ,$A48-1,BF$15-1,1,1))))</f>
        <v>0</v>
      </c>
      <c r="BG48" s="183">
        <f ca="1">IF(BG$13="",0,CHOOSE(Detalhamento.OpçãoServiços,OFFSET(Import.PLQ,$A48-1,BG$15-1,1,1),IF($E48&lt;&gt;1,IF(ISNUMBER(INDEX(Import.PLE,Detalhamento!$E48,Detalhamento!BG$15)),IF(INDEX(Import.PLE,Detalhamento!$E48,Detalhamento!BG$15)&lt;=mediçao,OFFSET(Import.PLQ,$A48-1,BG$15-1,1,1),0),0),PLE!$AA$28*OFFSET(Import.PLQ,$A48-1,BG$15-1,1,1)),IF($E48&lt;&gt;1,IF(ISNUMBER(INDEX(Import.PLE,Detalhamento!$E48,Detalhamento!BG$15)),IF(INDEX(Import.PLE,Detalhamento!$E48,Detalhamento!BG$15)&lt;=mediçao,0,OFFSET(Import.PLQ,$A48-1,BG$15-1,1,1)),OFFSET(Import.PLQ,$A48-1,BG$15-1,1,1)),(1-PLE!$AA$28)*OFFSET(Import.PLQ,$A48-1,BG$15-1,1,1))))</f>
        <v>0</v>
      </c>
      <c r="BH48" s="183">
        <f ca="1">IF(BH$13="",0,CHOOSE(Detalhamento.OpçãoServiços,OFFSET(Import.PLQ,$A48-1,BH$15-1,1,1),IF($E48&lt;&gt;1,IF(ISNUMBER(INDEX(Import.PLE,Detalhamento!$E48,Detalhamento!BH$15)),IF(INDEX(Import.PLE,Detalhamento!$E48,Detalhamento!BH$15)&lt;=mediçao,OFFSET(Import.PLQ,$A48-1,BH$15-1,1,1),0),0),PLE!$AA$28*OFFSET(Import.PLQ,$A48-1,BH$15-1,1,1)),IF($E48&lt;&gt;1,IF(ISNUMBER(INDEX(Import.PLE,Detalhamento!$E48,Detalhamento!BH$15)),IF(INDEX(Import.PLE,Detalhamento!$E48,Detalhamento!BH$15)&lt;=mediçao,0,OFFSET(Import.PLQ,$A48-1,BH$15-1,1,1)),OFFSET(Import.PLQ,$A48-1,BH$15-1,1,1)),(1-PLE!$AA$28)*OFFSET(Import.PLQ,$A48-1,BH$15-1,1,1))))</f>
        <v>0</v>
      </c>
      <c r="BI48" s="183">
        <f ca="1">IF(BI$13="",0,CHOOSE(Detalhamento.OpçãoServiços,OFFSET(Import.PLQ,$A48-1,BI$15-1,1,1),IF($E48&lt;&gt;1,IF(ISNUMBER(INDEX(Import.PLE,Detalhamento!$E48,Detalhamento!BI$15)),IF(INDEX(Import.PLE,Detalhamento!$E48,Detalhamento!BI$15)&lt;=mediçao,OFFSET(Import.PLQ,$A48-1,BI$15-1,1,1),0),0),PLE!$AA$28*OFFSET(Import.PLQ,$A48-1,BI$15-1,1,1)),IF($E48&lt;&gt;1,IF(ISNUMBER(INDEX(Import.PLE,Detalhamento!$E48,Detalhamento!BI$15)),IF(INDEX(Import.PLE,Detalhamento!$E48,Detalhamento!BI$15)&lt;=mediçao,0,OFFSET(Import.PLQ,$A48-1,BI$15-1,1,1)),OFFSET(Import.PLQ,$A48-1,BI$15-1,1,1)),(1-PLE!$AA$28)*OFFSET(Import.PLQ,$A48-1,BI$15-1,1,1))))</f>
        <v>0</v>
      </c>
    </row>
    <row r="49" spans="1:61" ht="45" x14ac:dyDescent="0.2">
      <c r="A49" s="196">
        <v>24</v>
      </c>
      <c r="B49" s="28" t="str">
        <f t="shared" ca="1" si="8"/>
        <v>Serviço</v>
      </c>
      <c r="E49" s="193">
        <f t="shared" ca="1" si="9"/>
        <v>7</v>
      </c>
      <c r="F49" s="194">
        <f t="shared" ca="1" si="10"/>
        <v>70024</v>
      </c>
      <c r="G49" s="194" t="str">
        <f t="shared" ca="1" si="14"/>
        <v>7.4</v>
      </c>
      <c r="H49" s="222" t="str">
        <f t="shared" ca="1" si="14"/>
        <v>TRANSPORTE DE MATERIAL ASFALTICO, COM CAMINHÃO COM CAPACIDADE DE 30000 L EM RODOVIA PAVIMENTADA PARA DISTÂNCIAS MÉDIAS DE TRANSPORTE SUPERIORES A 100 KM. AF_02/2016 (RR-2C)</v>
      </c>
      <c r="I49" s="48" t="str">
        <f t="shared" ca="1" si="12"/>
        <v>TXKM</v>
      </c>
      <c r="J49" s="183">
        <f t="shared" ca="1" si="13"/>
        <v>7575.6450000000004</v>
      </c>
      <c r="K49" s="83"/>
      <c r="L49" s="183">
        <f ca="1">IF(L$13="",0,CHOOSE(Detalhamento.OpçãoServiços,OFFSET(Import.PLQ,$A49-1,L$15-1,1,1),IF($E49&lt;&gt;1,IF(ISNUMBER(INDEX(Import.PLE,Detalhamento!$E49,Detalhamento!L$15)),IF(INDEX(Import.PLE,Detalhamento!$E49,Detalhamento!L$15)&lt;=mediçao,OFFSET(Import.PLQ,$A49-1,L$15-1,1,1),0),0),PLE!$AA$28*OFFSET(Import.PLQ,$A49-1,L$15-1,1,1)),IF($E49&lt;&gt;1,IF(ISNUMBER(INDEX(Import.PLE,Detalhamento!$E49,Detalhamento!L$15)),IF(INDEX(Import.PLE,Detalhamento!$E49,Detalhamento!L$15)&lt;=mediçao,0,OFFSET(Import.PLQ,$A49-1,L$15-1,1,1)),OFFSET(Import.PLQ,$A49-1,L$15-1,1,1)),(1-PLE!$AA$28)*OFFSET(Import.PLQ,$A49-1,L$15-1,1,1))))</f>
        <v>0</v>
      </c>
      <c r="M49" s="183">
        <f ca="1">IF(M$13="",0,CHOOSE(Detalhamento.OpçãoServiços,OFFSET(Import.PLQ,$A49-1,M$15-1,1,1),IF($E49&lt;&gt;1,IF(ISNUMBER(INDEX(Import.PLE,Detalhamento!$E49,Detalhamento!M$15)),IF(INDEX(Import.PLE,Detalhamento!$E49,Detalhamento!M$15)&lt;=mediçao,OFFSET(Import.PLQ,$A49-1,M$15-1,1,1),0),0),PLE!$AA$28*OFFSET(Import.PLQ,$A49-1,M$15-1,1,1)),IF($E49&lt;&gt;1,IF(ISNUMBER(INDEX(Import.PLE,Detalhamento!$E49,Detalhamento!M$15)),IF(INDEX(Import.PLE,Detalhamento!$E49,Detalhamento!M$15)&lt;=mediçao,0,OFFSET(Import.PLQ,$A49-1,M$15-1,1,1)),OFFSET(Import.PLQ,$A49-1,M$15-1,1,1)),(1-PLE!$AA$28)*OFFSET(Import.PLQ,$A49-1,M$15-1,1,1))))</f>
        <v>7575.6450000000004</v>
      </c>
      <c r="N49" s="183">
        <f ca="1">IF(N$13="",0,CHOOSE(Detalhamento.OpçãoServiços,OFFSET(Import.PLQ,$A49-1,N$15-1,1,1),IF($E49&lt;&gt;1,IF(ISNUMBER(INDEX(Import.PLE,Detalhamento!$E49,Detalhamento!N$15)),IF(INDEX(Import.PLE,Detalhamento!$E49,Detalhamento!N$15)&lt;=mediçao,OFFSET(Import.PLQ,$A49-1,N$15-1,1,1),0),0),PLE!$AA$28*OFFSET(Import.PLQ,$A49-1,N$15-1,1,1)),IF($E49&lt;&gt;1,IF(ISNUMBER(INDEX(Import.PLE,Detalhamento!$E49,Detalhamento!N$15)),IF(INDEX(Import.PLE,Detalhamento!$E49,Detalhamento!N$15)&lt;=mediçao,0,OFFSET(Import.PLQ,$A49-1,N$15-1,1,1)),OFFSET(Import.PLQ,$A49-1,N$15-1,1,1)),(1-PLE!$AA$28)*OFFSET(Import.PLQ,$A49-1,N$15-1,1,1))))</f>
        <v>0</v>
      </c>
      <c r="O49" s="183">
        <f ca="1">IF(O$13="",0,CHOOSE(Detalhamento.OpçãoServiços,OFFSET(Import.PLQ,$A49-1,O$15-1,1,1),IF($E49&lt;&gt;1,IF(ISNUMBER(INDEX(Import.PLE,Detalhamento!$E49,Detalhamento!O$15)),IF(INDEX(Import.PLE,Detalhamento!$E49,Detalhamento!O$15)&lt;=mediçao,OFFSET(Import.PLQ,$A49-1,O$15-1,1,1),0),0),PLE!$AA$28*OFFSET(Import.PLQ,$A49-1,O$15-1,1,1)),IF($E49&lt;&gt;1,IF(ISNUMBER(INDEX(Import.PLE,Detalhamento!$E49,Detalhamento!O$15)),IF(INDEX(Import.PLE,Detalhamento!$E49,Detalhamento!O$15)&lt;=mediçao,0,OFFSET(Import.PLQ,$A49-1,O$15-1,1,1)),OFFSET(Import.PLQ,$A49-1,O$15-1,1,1)),(1-PLE!$AA$28)*OFFSET(Import.PLQ,$A49-1,O$15-1,1,1))))</f>
        <v>0</v>
      </c>
      <c r="P49" s="183">
        <f ca="1">IF(P$13="",0,CHOOSE(Detalhamento.OpçãoServiços,OFFSET(Import.PLQ,$A49-1,P$15-1,1,1),IF($E49&lt;&gt;1,IF(ISNUMBER(INDEX(Import.PLE,Detalhamento!$E49,Detalhamento!P$15)),IF(INDEX(Import.PLE,Detalhamento!$E49,Detalhamento!P$15)&lt;=mediçao,OFFSET(Import.PLQ,$A49-1,P$15-1,1,1),0),0),PLE!$AA$28*OFFSET(Import.PLQ,$A49-1,P$15-1,1,1)),IF($E49&lt;&gt;1,IF(ISNUMBER(INDEX(Import.PLE,Detalhamento!$E49,Detalhamento!P$15)),IF(INDEX(Import.PLE,Detalhamento!$E49,Detalhamento!P$15)&lt;=mediçao,0,OFFSET(Import.PLQ,$A49-1,P$15-1,1,1)),OFFSET(Import.PLQ,$A49-1,P$15-1,1,1)),(1-PLE!$AA$28)*OFFSET(Import.PLQ,$A49-1,P$15-1,1,1))))</f>
        <v>0</v>
      </c>
      <c r="Q49" s="183">
        <f ca="1">IF(Q$13="",0,CHOOSE(Detalhamento.OpçãoServiços,OFFSET(Import.PLQ,$A49-1,Q$15-1,1,1),IF($E49&lt;&gt;1,IF(ISNUMBER(INDEX(Import.PLE,Detalhamento!$E49,Detalhamento!Q$15)),IF(INDEX(Import.PLE,Detalhamento!$E49,Detalhamento!Q$15)&lt;=mediçao,OFFSET(Import.PLQ,$A49-1,Q$15-1,1,1),0),0),PLE!$AA$28*OFFSET(Import.PLQ,$A49-1,Q$15-1,1,1)),IF($E49&lt;&gt;1,IF(ISNUMBER(INDEX(Import.PLE,Detalhamento!$E49,Detalhamento!Q$15)),IF(INDEX(Import.PLE,Detalhamento!$E49,Detalhamento!Q$15)&lt;=mediçao,0,OFFSET(Import.PLQ,$A49-1,Q$15-1,1,1)),OFFSET(Import.PLQ,$A49-1,Q$15-1,1,1)),(1-PLE!$AA$28)*OFFSET(Import.PLQ,$A49-1,Q$15-1,1,1))))</f>
        <v>0</v>
      </c>
      <c r="R49" s="183">
        <f ca="1">IF(R$13="",0,CHOOSE(Detalhamento.OpçãoServiços,OFFSET(Import.PLQ,$A49-1,R$15-1,1,1),IF($E49&lt;&gt;1,IF(ISNUMBER(INDEX(Import.PLE,Detalhamento!$E49,Detalhamento!R$15)),IF(INDEX(Import.PLE,Detalhamento!$E49,Detalhamento!R$15)&lt;=mediçao,OFFSET(Import.PLQ,$A49-1,R$15-1,1,1),0),0),PLE!$AA$28*OFFSET(Import.PLQ,$A49-1,R$15-1,1,1)),IF($E49&lt;&gt;1,IF(ISNUMBER(INDEX(Import.PLE,Detalhamento!$E49,Detalhamento!R$15)),IF(INDEX(Import.PLE,Detalhamento!$E49,Detalhamento!R$15)&lt;=mediçao,0,OFFSET(Import.PLQ,$A49-1,R$15-1,1,1)),OFFSET(Import.PLQ,$A49-1,R$15-1,1,1)),(1-PLE!$AA$28)*OFFSET(Import.PLQ,$A49-1,R$15-1,1,1))))</f>
        <v>0</v>
      </c>
      <c r="S49" s="183">
        <f ca="1">IF(S$13="",0,CHOOSE(Detalhamento.OpçãoServiços,OFFSET(Import.PLQ,$A49-1,S$15-1,1,1),IF($E49&lt;&gt;1,IF(ISNUMBER(INDEX(Import.PLE,Detalhamento!$E49,Detalhamento!S$15)),IF(INDEX(Import.PLE,Detalhamento!$E49,Detalhamento!S$15)&lt;=mediçao,OFFSET(Import.PLQ,$A49-1,S$15-1,1,1),0),0),PLE!$AA$28*OFFSET(Import.PLQ,$A49-1,S$15-1,1,1)),IF($E49&lt;&gt;1,IF(ISNUMBER(INDEX(Import.PLE,Detalhamento!$E49,Detalhamento!S$15)),IF(INDEX(Import.PLE,Detalhamento!$E49,Detalhamento!S$15)&lt;=mediçao,0,OFFSET(Import.PLQ,$A49-1,S$15-1,1,1)),OFFSET(Import.PLQ,$A49-1,S$15-1,1,1)),(1-PLE!$AA$28)*OFFSET(Import.PLQ,$A49-1,S$15-1,1,1))))</f>
        <v>0</v>
      </c>
      <c r="T49" s="183">
        <f ca="1">IF(T$13="",0,CHOOSE(Detalhamento.OpçãoServiços,OFFSET(Import.PLQ,$A49-1,T$15-1,1,1),IF($E49&lt;&gt;1,IF(ISNUMBER(INDEX(Import.PLE,Detalhamento!$E49,Detalhamento!T$15)),IF(INDEX(Import.PLE,Detalhamento!$E49,Detalhamento!T$15)&lt;=mediçao,OFFSET(Import.PLQ,$A49-1,T$15-1,1,1),0),0),PLE!$AA$28*OFFSET(Import.PLQ,$A49-1,T$15-1,1,1)),IF($E49&lt;&gt;1,IF(ISNUMBER(INDEX(Import.PLE,Detalhamento!$E49,Detalhamento!T$15)),IF(INDEX(Import.PLE,Detalhamento!$E49,Detalhamento!T$15)&lt;=mediçao,0,OFFSET(Import.PLQ,$A49-1,T$15-1,1,1)),OFFSET(Import.PLQ,$A49-1,T$15-1,1,1)),(1-PLE!$AA$28)*OFFSET(Import.PLQ,$A49-1,T$15-1,1,1))))</f>
        <v>0</v>
      </c>
      <c r="U49" s="183">
        <f ca="1">IF(U$13="",0,CHOOSE(Detalhamento.OpçãoServiços,OFFSET(Import.PLQ,$A49-1,U$15-1,1,1),IF($E49&lt;&gt;1,IF(ISNUMBER(INDEX(Import.PLE,Detalhamento!$E49,Detalhamento!U$15)),IF(INDEX(Import.PLE,Detalhamento!$E49,Detalhamento!U$15)&lt;=mediçao,OFFSET(Import.PLQ,$A49-1,U$15-1,1,1),0),0),PLE!$AA$28*OFFSET(Import.PLQ,$A49-1,U$15-1,1,1)),IF($E49&lt;&gt;1,IF(ISNUMBER(INDEX(Import.PLE,Detalhamento!$E49,Detalhamento!U$15)),IF(INDEX(Import.PLE,Detalhamento!$E49,Detalhamento!U$15)&lt;=mediçao,0,OFFSET(Import.PLQ,$A49-1,U$15-1,1,1)),OFFSET(Import.PLQ,$A49-1,U$15-1,1,1)),(1-PLE!$AA$28)*OFFSET(Import.PLQ,$A49-1,U$15-1,1,1))))</f>
        <v>0</v>
      </c>
      <c r="V49" s="183">
        <f ca="1">IF(V$13="",0,CHOOSE(Detalhamento.OpçãoServiços,OFFSET(Import.PLQ,$A49-1,V$15-1,1,1),IF($E49&lt;&gt;1,IF(ISNUMBER(INDEX(Import.PLE,Detalhamento!$E49,Detalhamento!V$15)),IF(INDEX(Import.PLE,Detalhamento!$E49,Detalhamento!V$15)&lt;=mediçao,OFFSET(Import.PLQ,$A49-1,V$15-1,1,1),0),0),PLE!$AA$28*OFFSET(Import.PLQ,$A49-1,V$15-1,1,1)),IF($E49&lt;&gt;1,IF(ISNUMBER(INDEX(Import.PLE,Detalhamento!$E49,Detalhamento!V$15)),IF(INDEX(Import.PLE,Detalhamento!$E49,Detalhamento!V$15)&lt;=mediçao,0,OFFSET(Import.PLQ,$A49-1,V$15-1,1,1)),OFFSET(Import.PLQ,$A49-1,V$15-1,1,1)),(1-PLE!$AA$28)*OFFSET(Import.PLQ,$A49-1,V$15-1,1,1))))</f>
        <v>0</v>
      </c>
      <c r="W49" s="183">
        <f ca="1">IF(W$13="",0,CHOOSE(Detalhamento.OpçãoServiços,OFFSET(Import.PLQ,$A49-1,W$15-1,1,1),IF($E49&lt;&gt;1,IF(ISNUMBER(INDEX(Import.PLE,Detalhamento!$E49,Detalhamento!W$15)),IF(INDEX(Import.PLE,Detalhamento!$E49,Detalhamento!W$15)&lt;=mediçao,OFFSET(Import.PLQ,$A49-1,W$15-1,1,1),0),0),PLE!$AA$28*OFFSET(Import.PLQ,$A49-1,W$15-1,1,1)),IF($E49&lt;&gt;1,IF(ISNUMBER(INDEX(Import.PLE,Detalhamento!$E49,Detalhamento!W$15)),IF(INDEX(Import.PLE,Detalhamento!$E49,Detalhamento!W$15)&lt;=mediçao,0,OFFSET(Import.PLQ,$A49-1,W$15-1,1,1)),OFFSET(Import.PLQ,$A49-1,W$15-1,1,1)),(1-PLE!$AA$28)*OFFSET(Import.PLQ,$A49-1,W$15-1,1,1))))</f>
        <v>0</v>
      </c>
      <c r="X49" s="183">
        <f ca="1">IF(X$13="",0,CHOOSE(Detalhamento.OpçãoServiços,OFFSET(Import.PLQ,$A49-1,X$15-1,1,1),IF($E49&lt;&gt;1,IF(ISNUMBER(INDEX(Import.PLE,Detalhamento!$E49,Detalhamento!X$15)),IF(INDEX(Import.PLE,Detalhamento!$E49,Detalhamento!X$15)&lt;=mediçao,OFFSET(Import.PLQ,$A49-1,X$15-1,1,1),0),0),PLE!$AA$28*OFFSET(Import.PLQ,$A49-1,X$15-1,1,1)),IF($E49&lt;&gt;1,IF(ISNUMBER(INDEX(Import.PLE,Detalhamento!$E49,Detalhamento!X$15)),IF(INDEX(Import.PLE,Detalhamento!$E49,Detalhamento!X$15)&lt;=mediçao,0,OFFSET(Import.PLQ,$A49-1,X$15-1,1,1)),OFFSET(Import.PLQ,$A49-1,X$15-1,1,1)),(1-PLE!$AA$28)*OFFSET(Import.PLQ,$A49-1,X$15-1,1,1))))</f>
        <v>0</v>
      </c>
      <c r="Y49" s="183">
        <f ca="1">IF(Y$13="",0,CHOOSE(Detalhamento.OpçãoServiços,OFFSET(Import.PLQ,$A49-1,Y$15-1,1,1),IF($E49&lt;&gt;1,IF(ISNUMBER(INDEX(Import.PLE,Detalhamento!$E49,Detalhamento!Y$15)),IF(INDEX(Import.PLE,Detalhamento!$E49,Detalhamento!Y$15)&lt;=mediçao,OFFSET(Import.PLQ,$A49-1,Y$15-1,1,1),0),0),PLE!$AA$28*OFFSET(Import.PLQ,$A49-1,Y$15-1,1,1)),IF($E49&lt;&gt;1,IF(ISNUMBER(INDEX(Import.PLE,Detalhamento!$E49,Detalhamento!Y$15)),IF(INDEX(Import.PLE,Detalhamento!$E49,Detalhamento!Y$15)&lt;=mediçao,0,OFFSET(Import.PLQ,$A49-1,Y$15-1,1,1)),OFFSET(Import.PLQ,$A49-1,Y$15-1,1,1)),(1-PLE!$AA$28)*OFFSET(Import.PLQ,$A49-1,Y$15-1,1,1))))</f>
        <v>0</v>
      </c>
      <c r="Z49" s="183">
        <f ca="1">IF(Z$13="",0,CHOOSE(Detalhamento.OpçãoServiços,OFFSET(Import.PLQ,$A49-1,Z$15-1,1,1),IF($E49&lt;&gt;1,IF(ISNUMBER(INDEX(Import.PLE,Detalhamento!$E49,Detalhamento!Z$15)),IF(INDEX(Import.PLE,Detalhamento!$E49,Detalhamento!Z$15)&lt;=mediçao,OFFSET(Import.PLQ,$A49-1,Z$15-1,1,1),0),0),PLE!$AA$28*OFFSET(Import.PLQ,$A49-1,Z$15-1,1,1)),IF($E49&lt;&gt;1,IF(ISNUMBER(INDEX(Import.PLE,Detalhamento!$E49,Detalhamento!Z$15)),IF(INDEX(Import.PLE,Detalhamento!$E49,Detalhamento!Z$15)&lt;=mediçao,0,OFFSET(Import.PLQ,$A49-1,Z$15-1,1,1)),OFFSET(Import.PLQ,$A49-1,Z$15-1,1,1)),(1-PLE!$AA$28)*OFFSET(Import.PLQ,$A49-1,Z$15-1,1,1))))</f>
        <v>0</v>
      </c>
      <c r="AA49" s="183">
        <f ca="1">IF(AA$13="",0,CHOOSE(Detalhamento.OpçãoServiços,OFFSET(Import.PLQ,$A49-1,AA$15-1,1,1),IF($E49&lt;&gt;1,IF(ISNUMBER(INDEX(Import.PLE,Detalhamento!$E49,Detalhamento!AA$15)),IF(INDEX(Import.PLE,Detalhamento!$E49,Detalhamento!AA$15)&lt;=mediçao,OFFSET(Import.PLQ,$A49-1,AA$15-1,1,1),0),0),PLE!$AA$28*OFFSET(Import.PLQ,$A49-1,AA$15-1,1,1)),IF($E49&lt;&gt;1,IF(ISNUMBER(INDEX(Import.PLE,Detalhamento!$E49,Detalhamento!AA$15)),IF(INDEX(Import.PLE,Detalhamento!$E49,Detalhamento!AA$15)&lt;=mediçao,0,OFFSET(Import.PLQ,$A49-1,AA$15-1,1,1)),OFFSET(Import.PLQ,$A49-1,AA$15-1,1,1)),(1-PLE!$AA$28)*OFFSET(Import.PLQ,$A49-1,AA$15-1,1,1))))</f>
        <v>0</v>
      </c>
      <c r="AB49" s="183">
        <f ca="1">IF(AB$13="",0,CHOOSE(Detalhamento.OpçãoServiços,OFFSET(Import.PLQ,$A49-1,AB$15-1,1,1),IF($E49&lt;&gt;1,IF(ISNUMBER(INDEX(Import.PLE,Detalhamento!$E49,Detalhamento!AB$15)),IF(INDEX(Import.PLE,Detalhamento!$E49,Detalhamento!AB$15)&lt;=mediçao,OFFSET(Import.PLQ,$A49-1,AB$15-1,1,1),0),0),PLE!$AA$28*OFFSET(Import.PLQ,$A49-1,AB$15-1,1,1)),IF($E49&lt;&gt;1,IF(ISNUMBER(INDEX(Import.PLE,Detalhamento!$E49,Detalhamento!AB$15)),IF(INDEX(Import.PLE,Detalhamento!$E49,Detalhamento!AB$15)&lt;=mediçao,0,OFFSET(Import.PLQ,$A49-1,AB$15-1,1,1)),OFFSET(Import.PLQ,$A49-1,AB$15-1,1,1)),(1-PLE!$AA$28)*OFFSET(Import.PLQ,$A49-1,AB$15-1,1,1))))</f>
        <v>0</v>
      </c>
      <c r="AC49" s="183">
        <f ca="1">IF(AC$13="",0,CHOOSE(Detalhamento.OpçãoServiços,OFFSET(Import.PLQ,$A49-1,AC$15-1,1,1),IF($E49&lt;&gt;1,IF(ISNUMBER(INDEX(Import.PLE,Detalhamento!$E49,Detalhamento!AC$15)),IF(INDEX(Import.PLE,Detalhamento!$E49,Detalhamento!AC$15)&lt;=mediçao,OFFSET(Import.PLQ,$A49-1,AC$15-1,1,1),0),0),PLE!$AA$28*OFFSET(Import.PLQ,$A49-1,AC$15-1,1,1)),IF($E49&lt;&gt;1,IF(ISNUMBER(INDEX(Import.PLE,Detalhamento!$E49,Detalhamento!AC$15)),IF(INDEX(Import.PLE,Detalhamento!$E49,Detalhamento!AC$15)&lt;=mediçao,0,OFFSET(Import.PLQ,$A49-1,AC$15-1,1,1)),OFFSET(Import.PLQ,$A49-1,AC$15-1,1,1)),(1-PLE!$AA$28)*OFFSET(Import.PLQ,$A49-1,AC$15-1,1,1))))</f>
        <v>0</v>
      </c>
      <c r="AD49" s="183">
        <f ca="1">IF(AD$13="",0,CHOOSE(Detalhamento.OpçãoServiços,OFFSET(Import.PLQ,$A49-1,AD$15-1,1,1),IF($E49&lt;&gt;1,IF(ISNUMBER(INDEX(Import.PLE,Detalhamento!$E49,Detalhamento!AD$15)),IF(INDEX(Import.PLE,Detalhamento!$E49,Detalhamento!AD$15)&lt;=mediçao,OFFSET(Import.PLQ,$A49-1,AD$15-1,1,1),0),0),PLE!$AA$28*OFFSET(Import.PLQ,$A49-1,AD$15-1,1,1)),IF($E49&lt;&gt;1,IF(ISNUMBER(INDEX(Import.PLE,Detalhamento!$E49,Detalhamento!AD$15)),IF(INDEX(Import.PLE,Detalhamento!$E49,Detalhamento!AD$15)&lt;=mediçao,0,OFFSET(Import.PLQ,$A49-1,AD$15-1,1,1)),OFFSET(Import.PLQ,$A49-1,AD$15-1,1,1)),(1-PLE!$AA$28)*OFFSET(Import.PLQ,$A49-1,AD$15-1,1,1))))</f>
        <v>0</v>
      </c>
      <c r="AE49" s="183">
        <f ca="1">IF(AE$13="",0,CHOOSE(Detalhamento.OpçãoServiços,OFFSET(Import.PLQ,$A49-1,AE$15-1,1,1),IF($E49&lt;&gt;1,IF(ISNUMBER(INDEX(Import.PLE,Detalhamento!$E49,Detalhamento!AE$15)),IF(INDEX(Import.PLE,Detalhamento!$E49,Detalhamento!AE$15)&lt;=mediçao,OFFSET(Import.PLQ,$A49-1,AE$15-1,1,1),0),0),PLE!$AA$28*OFFSET(Import.PLQ,$A49-1,AE$15-1,1,1)),IF($E49&lt;&gt;1,IF(ISNUMBER(INDEX(Import.PLE,Detalhamento!$E49,Detalhamento!AE$15)),IF(INDEX(Import.PLE,Detalhamento!$E49,Detalhamento!AE$15)&lt;=mediçao,0,OFFSET(Import.PLQ,$A49-1,AE$15-1,1,1)),OFFSET(Import.PLQ,$A49-1,AE$15-1,1,1)),(1-PLE!$AA$28)*OFFSET(Import.PLQ,$A49-1,AE$15-1,1,1))))</f>
        <v>0</v>
      </c>
      <c r="AF49" s="183">
        <f ca="1">IF(AF$13="",0,CHOOSE(Detalhamento.OpçãoServiços,OFFSET(Import.PLQ,$A49-1,AF$15-1,1,1),IF($E49&lt;&gt;1,IF(ISNUMBER(INDEX(Import.PLE,Detalhamento!$E49,Detalhamento!AF$15)),IF(INDEX(Import.PLE,Detalhamento!$E49,Detalhamento!AF$15)&lt;=mediçao,OFFSET(Import.PLQ,$A49-1,AF$15-1,1,1),0),0),PLE!$AA$28*OFFSET(Import.PLQ,$A49-1,AF$15-1,1,1)),IF($E49&lt;&gt;1,IF(ISNUMBER(INDEX(Import.PLE,Detalhamento!$E49,Detalhamento!AF$15)),IF(INDEX(Import.PLE,Detalhamento!$E49,Detalhamento!AF$15)&lt;=mediçao,0,OFFSET(Import.PLQ,$A49-1,AF$15-1,1,1)),OFFSET(Import.PLQ,$A49-1,AF$15-1,1,1)),(1-PLE!$AA$28)*OFFSET(Import.PLQ,$A49-1,AF$15-1,1,1))))</f>
        <v>0</v>
      </c>
      <c r="AG49" s="183">
        <f ca="1">IF(AG$13="",0,CHOOSE(Detalhamento.OpçãoServiços,OFFSET(Import.PLQ,$A49-1,AG$15-1,1,1),IF($E49&lt;&gt;1,IF(ISNUMBER(INDEX(Import.PLE,Detalhamento!$E49,Detalhamento!AG$15)),IF(INDEX(Import.PLE,Detalhamento!$E49,Detalhamento!AG$15)&lt;=mediçao,OFFSET(Import.PLQ,$A49-1,AG$15-1,1,1),0),0),PLE!$AA$28*OFFSET(Import.PLQ,$A49-1,AG$15-1,1,1)),IF($E49&lt;&gt;1,IF(ISNUMBER(INDEX(Import.PLE,Detalhamento!$E49,Detalhamento!AG$15)),IF(INDEX(Import.PLE,Detalhamento!$E49,Detalhamento!AG$15)&lt;=mediçao,0,OFFSET(Import.PLQ,$A49-1,AG$15-1,1,1)),OFFSET(Import.PLQ,$A49-1,AG$15-1,1,1)),(1-PLE!$AA$28)*OFFSET(Import.PLQ,$A49-1,AG$15-1,1,1))))</f>
        <v>0</v>
      </c>
      <c r="AH49" s="183">
        <f ca="1">IF(AH$13="",0,CHOOSE(Detalhamento.OpçãoServiços,OFFSET(Import.PLQ,$A49-1,AH$15-1,1,1),IF($E49&lt;&gt;1,IF(ISNUMBER(INDEX(Import.PLE,Detalhamento!$E49,Detalhamento!AH$15)),IF(INDEX(Import.PLE,Detalhamento!$E49,Detalhamento!AH$15)&lt;=mediçao,OFFSET(Import.PLQ,$A49-1,AH$15-1,1,1),0),0),PLE!$AA$28*OFFSET(Import.PLQ,$A49-1,AH$15-1,1,1)),IF($E49&lt;&gt;1,IF(ISNUMBER(INDEX(Import.PLE,Detalhamento!$E49,Detalhamento!AH$15)),IF(INDEX(Import.PLE,Detalhamento!$E49,Detalhamento!AH$15)&lt;=mediçao,0,OFFSET(Import.PLQ,$A49-1,AH$15-1,1,1)),OFFSET(Import.PLQ,$A49-1,AH$15-1,1,1)),(1-PLE!$AA$28)*OFFSET(Import.PLQ,$A49-1,AH$15-1,1,1))))</f>
        <v>0</v>
      </c>
      <c r="AI49" s="183">
        <f ca="1">IF(AI$13="",0,CHOOSE(Detalhamento.OpçãoServiços,OFFSET(Import.PLQ,$A49-1,AI$15-1,1,1),IF($E49&lt;&gt;1,IF(ISNUMBER(INDEX(Import.PLE,Detalhamento!$E49,Detalhamento!AI$15)),IF(INDEX(Import.PLE,Detalhamento!$E49,Detalhamento!AI$15)&lt;=mediçao,OFFSET(Import.PLQ,$A49-1,AI$15-1,1,1),0),0),PLE!$AA$28*OFFSET(Import.PLQ,$A49-1,AI$15-1,1,1)),IF($E49&lt;&gt;1,IF(ISNUMBER(INDEX(Import.PLE,Detalhamento!$E49,Detalhamento!AI$15)),IF(INDEX(Import.PLE,Detalhamento!$E49,Detalhamento!AI$15)&lt;=mediçao,0,OFFSET(Import.PLQ,$A49-1,AI$15-1,1,1)),OFFSET(Import.PLQ,$A49-1,AI$15-1,1,1)),(1-PLE!$AA$28)*OFFSET(Import.PLQ,$A49-1,AI$15-1,1,1))))</f>
        <v>0</v>
      </c>
      <c r="AJ49" s="183">
        <f ca="1">IF(AJ$13="",0,CHOOSE(Detalhamento.OpçãoServiços,OFFSET(Import.PLQ,$A49-1,AJ$15-1,1,1),IF($E49&lt;&gt;1,IF(ISNUMBER(INDEX(Import.PLE,Detalhamento!$E49,Detalhamento!AJ$15)),IF(INDEX(Import.PLE,Detalhamento!$E49,Detalhamento!AJ$15)&lt;=mediçao,OFFSET(Import.PLQ,$A49-1,AJ$15-1,1,1),0),0),PLE!$AA$28*OFFSET(Import.PLQ,$A49-1,AJ$15-1,1,1)),IF($E49&lt;&gt;1,IF(ISNUMBER(INDEX(Import.PLE,Detalhamento!$E49,Detalhamento!AJ$15)),IF(INDEX(Import.PLE,Detalhamento!$E49,Detalhamento!AJ$15)&lt;=mediçao,0,OFFSET(Import.PLQ,$A49-1,AJ$15-1,1,1)),OFFSET(Import.PLQ,$A49-1,AJ$15-1,1,1)),(1-PLE!$AA$28)*OFFSET(Import.PLQ,$A49-1,AJ$15-1,1,1))))</f>
        <v>0</v>
      </c>
      <c r="AK49" s="183">
        <f ca="1">IF(AK$13="",0,CHOOSE(Detalhamento.OpçãoServiços,OFFSET(Import.PLQ,$A49-1,AK$15-1,1,1),IF($E49&lt;&gt;1,IF(ISNUMBER(INDEX(Import.PLE,Detalhamento!$E49,Detalhamento!AK$15)),IF(INDEX(Import.PLE,Detalhamento!$E49,Detalhamento!AK$15)&lt;=mediçao,OFFSET(Import.PLQ,$A49-1,AK$15-1,1,1),0),0),PLE!$AA$28*OFFSET(Import.PLQ,$A49-1,AK$15-1,1,1)),IF($E49&lt;&gt;1,IF(ISNUMBER(INDEX(Import.PLE,Detalhamento!$E49,Detalhamento!AK$15)),IF(INDEX(Import.PLE,Detalhamento!$E49,Detalhamento!AK$15)&lt;=mediçao,0,OFFSET(Import.PLQ,$A49-1,AK$15-1,1,1)),OFFSET(Import.PLQ,$A49-1,AK$15-1,1,1)),(1-PLE!$AA$28)*OFFSET(Import.PLQ,$A49-1,AK$15-1,1,1))))</f>
        <v>0</v>
      </c>
      <c r="AL49" s="183">
        <f ca="1">IF(AL$13="",0,CHOOSE(Detalhamento.OpçãoServiços,OFFSET(Import.PLQ,$A49-1,AL$15-1,1,1),IF($E49&lt;&gt;1,IF(ISNUMBER(INDEX(Import.PLE,Detalhamento!$E49,Detalhamento!AL$15)),IF(INDEX(Import.PLE,Detalhamento!$E49,Detalhamento!AL$15)&lt;=mediçao,OFFSET(Import.PLQ,$A49-1,AL$15-1,1,1),0),0),PLE!$AA$28*OFFSET(Import.PLQ,$A49-1,AL$15-1,1,1)),IF($E49&lt;&gt;1,IF(ISNUMBER(INDEX(Import.PLE,Detalhamento!$E49,Detalhamento!AL$15)),IF(INDEX(Import.PLE,Detalhamento!$E49,Detalhamento!AL$15)&lt;=mediçao,0,OFFSET(Import.PLQ,$A49-1,AL$15-1,1,1)),OFFSET(Import.PLQ,$A49-1,AL$15-1,1,1)),(1-PLE!$AA$28)*OFFSET(Import.PLQ,$A49-1,AL$15-1,1,1))))</f>
        <v>0</v>
      </c>
      <c r="AM49" s="183">
        <f ca="1">IF(AM$13="",0,CHOOSE(Detalhamento.OpçãoServiços,OFFSET(Import.PLQ,$A49-1,AM$15-1,1,1),IF($E49&lt;&gt;1,IF(ISNUMBER(INDEX(Import.PLE,Detalhamento!$E49,Detalhamento!AM$15)),IF(INDEX(Import.PLE,Detalhamento!$E49,Detalhamento!AM$15)&lt;=mediçao,OFFSET(Import.PLQ,$A49-1,AM$15-1,1,1),0),0),PLE!$AA$28*OFFSET(Import.PLQ,$A49-1,AM$15-1,1,1)),IF($E49&lt;&gt;1,IF(ISNUMBER(INDEX(Import.PLE,Detalhamento!$E49,Detalhamento!AM$15)),IF(INDEX(Import.PLE,Detalhamento!$E49,Detalhamento!AM$15)&lt;=mediçao,0,OFFSET(Import.PLQ,$A49-1,AM$15-1,1,1)),OFFSET(Import.PLQ,$A49-1,AM$15-1,1,1)),(1-PLE!$AA$28)*OFFSET(Import.PLQ,$A49-1,AM$15-1,1,1))))</f>
        <v>0</v>
      </c>
      <c r="AN49" s="183">
        <f ca="1">IF(AN$13="",0,CHOOSE(Detalhamento.OpçãoServiços,OFFSET(Import.PLQ,$A49-1,AN$15-1,1,1),IF($E49&lt;&gt;1,IF(ISNUMBER(INDEX(Import.PLE,Detalhamento!$E49,Detalhamento!AN$15)),IF(INDEX(Import.PLE,Detalhamento!$E49,Detalhamento!AN$15)&lt;=mediçao,OFFSET(Import.PLQ,$A49-1,AN$15-1,1,1),0),0),PLE!$AA$28*OFFSET(Import.PLQ,$A49-1,AN$15-1,1,1)),IF($E49&lt;&gt;1,IF(ISNUMBER(INDEX(Import.PLE,Detalhamento!$E49,Detalhamento!AN$15)),IF(INDEX(Import.PLE,Detalhamento!$E49,Detalhamento!AN$15)&lt;=mediçao,0,OFFSET(Import.PLQ,$A49-1,AN$15-1,1,1)),OFFSET(Import.PLQ,$A49-1,AN$15-1,1,1)),(1-PLE!$AA$28)*OFFSET(Import.PLQ,$A49-1,AN$15-1,1,1))))</f>
        <v>0</v>
      </c>
      <c r="AO49" s="183">
        <f ca="1">IF(AO$13="",0,CHOOSE(Detalhamento.OpçãoServiços,OFFSET(Import.PLQ,$A49-1,AO$15-1,1,1),IF($E49&lt;&gt;1,IF(ISNUMBER(INDEX(Import.PLE,Detalhamento!$E49,Detalhamento!AO$15)),IF(INDEX(Import.PLE,Detalhamento!$E49,Detalhamento!AO$15)&lt;=mediçao,OFFSET(Import.PLQ,$A49-1,AO$15-1,1,1),0),0),PLE!$AA$28*OFFSET(Import.PLQ,$A49-1,AO$15-1,1,1)),IF($E49&lt;&gt;1,IF(ISNUMBER(INDEX(Import.PLE,Detalhamento!$E49,Detalhamento!AO$15)),IF(INDEX(Import.PLE,Detalhamento!$E49,Detalhamento!AO$15)&lt;=mediçao,0,OFFSET(Import.PLQ,$A49-1,AO$15-1,1,1)),OFFSET(Import.PLQ,$A49-1,AO$15-1,1,1)),(1-PLE!$AA$28)*OFFSET(Import.PLQ,$A49-1,AO$15-1,1,1))))</f>
        <v>0</v>
      </c>
      <c r="AP49" s="183">
        <f ca="1">IF(AP$13="",0,CHOOSE(Detalhamento.OpçãoServiços,OFFSET(Import.PLQ,$A49-1,AP$15-1,1,1),IF($E49&lt;&gt;1,IF(ISNUMBER(INDEX(Import.PLE,Detalhamento!$E49,Detalhamento!AP$15)),IF(INDEX(Import.PLE,Detalhamento!$E49,Detalhamento!AP$15)&lt;=mediçao,OFFSET(Import.PLQ,$A49-1,AP$15-1,1,1),0),0),PLE!$AA$28*OFFSET(Import.PLQ,$A49-1,AP$15-1,1,1)),IF($E49&lt;&gt;1,IF(ISNUMBER(INDEX(Import.PLE,Detalhamento!$E49,Detalhamento!AP$15)),IF(INDEX(Import.PLE,Detalhamento!$E49,Detalhamento!AP$15)&lt;=mediçao,0,OFFSET(Import.PLQ,$A49-1,AP$15-1,1,1)),OFFSET(Import.PLQ,$A49-1,AP$15-1,1,1)),(1-PLE!$AA$28)*OFFSET(Import.PLQ,$A49-1,AP$15-1,1,1))))</f>
        <v>0</v>
      </c>
      <c r="AQ49" s="183">
        <f ca="1">IF(AQ$13="",0,CHOOSE(Detalhamento.OpçãoServiços,OFFSET(Import.PLQ,$A49-1,AQ$15-1,1,1),IF($E49&lt;&gt;1,IF(ISNUMBER(INDEX(Import.PLE,Detalhamento!$E49,Detalhamento!AQ$15)),IF(INDEX(Import.PLE,Detalhamento!$E49,Detalhamento!AQ$15)&lt;=mediçao,OFFSET(Import.PLQ,$A49-1,AQ$15-1,1,1),0),0),PLE!$AA$28*OFFSET(Import.PLQ,$A49-1,AQ$15-1,1,1)),IF($E49&lt;&gt;1,IF(ISNUMBER(INDEX(Import.PLE,Detalhamento!$E49,Detalhamento!AQ$15)),IF(INDEX(Import.PLE,Detalhamento!$E49,Detalhamento!AQ$15)&lt;=mediçao,0,OFFSET(Import.PLQ,$A49-1,AQ$15-1,1,1)),OFFSET(Import.PLQ,$A49-1,AQ$15-1,1,1)),(1-PLE!$AA$28)*OFFSET(Import.PLQ,$A49-1,AQ$15-1,1,1))))</f>
        <v>0</v>
      </c>
      <c r="AR49" s="183">
        <f ca="1">IF(AR$13="",0,CHOOSE(Detalhamento.OpçãoServiços,OFFSET(Import.PLQ,$A49-1,AR$15-1,1,1),IF($E49&lt;&gt;1,IF(ISNUMBER(INDEX(Import.PLE,Detalhamento!$E49,Detalhamento!AR$15)),IF(INDEX(Import.PLE,Detalhamento!$E49,Detalhamento!AR$15)&lt;=mediçao,OFFSET(Import.PLQ,$A49-1,AR$15-1,1,1),0),0),PLE!$AA$28*OFFSET(Import.PLQ,$A49-1,AR$15-1,1,1)),IF($E49&lt;&gt;1,IF(ISNUMBER(INDEX(Import.PLE,Detalhamento!$E49,Detalhamento!AR$15)),IF(INDEX(Import.PLE,Detalhamento!$E49,Detalhamento!AR$15)&lt;=mediçao,0,OFFSET(Import.PLQ,$A49-1,AR$15-1,1,1)),OFFSET(Import.PLQ,$A49-1,AR$15-1,1,1)),(1-PLE!$AA$28)*OFFSET(Import.PLQ,$A49-1,AR$15-1,1,1))))</f>
        <v>0</v>
      </c>
      <c r="AS49" s="183">
        <f ca="1">IF(AS$13="",0,CHOOSE(Detalhamento.OpçãoServiços,OFFSET(Import.PLQ,$A49-1,AS$15-1,1,1),IF($E49&lt;&gt;1,IF(ISNUMBER(INDEX(Import.PLE,Detalhamento!$E49,Detalhamento!AS$15)),IF(INDEX(Import.PLE,Detalhamento!$E49,Detalhamento!AS$15)&lt;=mediçao,OFFSET(Import.PLQ,$A49-1,AS$15-1,1,1),0),0),PLE!$AA$28*OFFSET(Import.PLQ,$A49-1,AS$15-1,1,1)),IF($E49&lt;&gt;1,IF(ISNUMBER(INDEX(Import.PLE,Detalhamento!$E49,Detalhamento!AS$15)),IF(INDEX(Import.PLE,Detalhamento!$E49,Detalhamento!AS$15)&lt;=mediçao,0,OFFSET(Import.PLQ,$A49-1,AS$15-1,1,1)),OFFSET(Import.PLQ,$A49-1,AS$15-1,1,1)),(1-PLE!$AA$28)*OFFSET(Import.PLQ,$A49-1,AS$15-1,1,1))))</f>
        <v>0</v>
      </c>
      <c r="AT49" s="183">
        <f ca="1">IF(AT$13="",0,CHOOSE(Detalhamento.OpçãoServiços,OFFSET(Import.PLQ,$A49-1,AT$15-1,1,1),IF($E49&lt;&gt;1,IF(ISNUMBER(INDEX(Import.PLE,Detalhamento!$E49,Detalhamento!AT$15)),IF(INDEX(Import.PLE,Detalhamento!$E49,Detalhamento!AT$15)&lt;=mediçao,OFFSET(Import.PLQ,$A49-1,AT$15-1,1,1),0),0),PLE!$AA$28*OFFSET(Import.PLQ,$A49-1,AT$15-1,1,1)),IF($E49&lt;&gt;1,IF(ISNUMBER(INDEX(Import.PLE,Detalhamento!$E49,Detalhamento!AT$15)),IF(INDEX(Import.PLE,Detalhamento!$E49,Detalhamento!AT$15)&lt;=mediçao,0,OFFSET(Import.PLQ,$A49-1,AT$15-1,1,1)),OFFSET(Import.PLQ,$A49-1,AT$15-1,1,1)),(1-PLE!$AA$28)*OFFSET(Import.PLQ,$A49-1,AT$15-1,1,1))))</f>
        <v>0</v>
      </c>
      <c r="AU49" s="183">
        <f ca="1">IF(AU$13="",0,CHOOSE(Detalhamento.OpçãoServiços,OFFSET(Import.PLQ,$A49-1,AU$15-1,1,1),IF($E49&lt;&gt;1,IF(ISNUMBER(INDEX(Import.PLE,Detalhamento!$E49,Detalhamento!AU$15)),IF(INDEX(Import.PLE,Detalhamento!$E49,Detalhamento!AU$15)&lt;=mediçao,OFFSET(Import.PLQ,$A49-1,AU$15-1,1,1),0),0),PLE!$AA$28*OFFSET(Import.PLQ,$A49-1,AU$15-1,1,1)),IF($E49&lt;&gt;1,IF(ISNUMBER(INDEX(Import.PLE,Detalhamento!$E49,Detalhamento!AU$15)),IF(INDEX(Import.PLE,Detalhamento!$E49,Detalhamento!AU$15)&lt;=mediçao,0,OFFSET(Import.PLQ,$A49-1,AU$15-1,1,1)),OFFSET(Import.PLQ,$A49-1,AU$15-1,1,1)),(1-PLE!$AA$28)*OFFSET(Import.PLQ,$A49-1,AU$15-1,1,1))))</f>
        <v>0</v>
      </c>
      <c r="AV49" s="183">
        <f ca="1">IF(AV$13="",0,CHOOSE(Detalhamento.OpçãoServiços,OFFSET(Import.PLQ,$A49-1,AV$15-1,1,1),IF($E49&lt;&gt;1,IF(ISNUMBER(INDEX(Import.PLE,Detalhamento!$E49,Detalhamento!AV$15)),IF(INDEX(Import.PLE,Detalhamento!$E49,Detalhamento!AV$15)&lt;=mediçao,OFFSET(Import.PLQ,$A49-1,AV$15-1,1,1),0),0),PLE!$AA$28*OFFSET(Import.PLQ,$A49-1,AV$15-1,1,1)),IF($E49&lt;&gt;1,IF(ISNUMBER(INDEX(Import.PLE,Detalhamento!$E49,Detalhamento!AV$15)),IF(INDEX(Import.PLE,Detalhamento!$E49,Detalhamento!AV$15)&lt;=mediçao,0,OFFSET(Import.PLQ,$A49-1,AV$15-1,1,1)),OFFSET(Import.PLQ,$A49-1,AV$15-1,1,1)),(1-PLE!$AA$28)*OFFSET(Import.PLQ,$A49-1,AV$15-1,1,1))))</f>
        <v>0</v>
      </c>
      <c r="AW49" s="183">
        <f ca="1">IF(AW$13="",0,CHOOSE(Detalhamento.OpçãoServiços,OFFSET(Import.PLQ,$A49-1,AW$15-1,1,1),IF($E49&lt;&gt;1,IF(ISNUMBER(INDEX(Import.PLE,Detalhamento!$E49,Detalhamento!AW$15)),IF(INDEX(Import.PLE,Detalhamento!$E49,Detalhamento!AW$15)&lt;=mediçao,OFFSET(Import.PLQ,$A49-1,AW$15-1,1,1),0),0),PLE!$AA$28*OFFSET(Import.PLQ,$A49-1,AW$15-1,1,1)),IF($E49&lt;&gt;1,IF(ISNUMBER(INDEX(Import.PLE,Detalhamento!$E49,Detalhamento!AW$15)),IF(INDEX(Import.PLE,Detalhamento!$E49,Detalhamento!AW$15)&lt;=mediçao,0,OFFSET(Import.PLQ,$A49-1,AW$15-1,1,1)),OFFSET(Import.PLQ,$A49-1,AW$15-1,1,1)),(1-PLE!$AA$28)*OFFSET(Import.PLQ,$A49-1,AW$15-1,1,1))))</f>
        <v>0</v>
      </c>
      <c r="AX49" s="183">
        <f ca="1">IF(AX$13="",0,CHOOSE(Detalhamento.OpçãoServiços,OFFSET(Import.PLQ,$A49-1,AX$15-1,1,1),IF($E49&lt;&gt;1,IF(ISNUMBER(INDEX(Import.PLE,Detalhamento!$E49,Detalhamento!AX$15)),IF(INDEX(Import.PLE,Detalhamento!$E49,Detalhamento!AX$15)&lt;=mediçao,OFFSET(Import.PLQ,$A49-1,AX$15-1,1,1),0),0),PLE!$AA$28*OFFSET(Import.PLQ,$A49-1,AX$15-1,1,1)),IF($E49&lt;&gt;1,IF(ISNUMBER(INDEX(Import.PLE,Detalhamento!$E49,Detalhamento!AX$15)),IF(INDEX(Import.PLE,Detalhamento!$E49,Detalhamento!AX$15)&lt;=mediçao,0,OFFSET(Import.PLQ,$A49-1,AX$15-1,1,1)),OFFSET(Import.PLQ,$A49-1,AX$15-1,1,1)),(1-PLE!$AA$28)*OFFSET(Import.PLQ,$A49-1,AX$15-1,1,1))))</f>
        <v>0</v>
      </c>
      <c r="AY49" s="183">
        <f ca="1">IF(AY$13="",0,CHOOSE(Detalhamento.OpçãoServiços,OFFSET(Import.PLQ,$A49-1,AY$15-1,1,1),IF($E49&lt;&gt;1,IF(ISNUMBER(INDEX(Import.PLE,Detalhamento!$E49,Detalhamento!AY$15)),IF(INDEX(Import.PLE,Detalhamento!$E49,Detalhamento!AY$15)&lt;=mediçao,OFFSET(Import.PLQ,$A49-1,AY$15-1,1,1),0),0),PLE!$AA$28*OFFSET(Import.PLQ,$A49-1,AY$15-1,1,1)),IF($E49&lt;&gt;1,IF(ISNUMBER(INDEX(Import.PLE,Detalhamento!$E49,Detalhamento!AY$15)),IF(INDEX(Import.PLE,Detalhamento!$E49,Detalhamento!AY$15)&lt;=mediçao,0,OFFSET(Import.PLQ,$A49-1,AY$15-1,1,1)),OFFSET(Import.PLQ,$A49-1,AY$15-1,1,1)),(1-PLE!$AA$28)*OFFSET(Import.PLQ,$A49-1,AY$15-1,1,1))))</f>
        <v>0</v>
      </c>
      <c r="AZ49" s="183">
        <f ca="1">IF(AZ$13="",0,CHOOSE(Detalhamento.OpçãoServiços,OFFSET(Import.PLQ,$A49-1,AZ$15-1,1,1),IF($E49&lt;&gt;1,IF(ISNUMBER(INDEX(Import.PLE,Detalhamento!$E49,Detalhamento!AZ$15)),IF(INDEX(Import.PLE,Detalhamento!$E49,Detalhamento!AZ$15)&lt;=mediçao,OFFSET(Import.PLQ,$A49-1,AZ$15-1,1,1),0),0),PLE!$AA$28*OFFSET(Import.PLQ,$A49-1,AZ$15-1,1,1)),IF($E49&lt;&gt;1,IF(ISNUMBER(INDEX(Import.PLE,Detalhamento!$E49,Detalhamento!AZ$15)),IF(INDEX(Import.PLE,Detalhamento!$E49,Detalhamento!AZ$15)&lt;=mediçao,0,OFFSET(Import.PLQ,$A49-1,AZ$15-1,1,1)),OFFSET(Import.PLQ,$A49-1,AZ$15-1,1,1)),(1-PLE!$AA$28)*OFFSET(Import.PLQ,$A49-1,AZ$15-1,1,1))))</f>
        <v>0</v>
      </c>
      <c r="BA49" s="183">
        <f ca="1">IF(BA$13="",0,CHOOSE(Detalhamento.OpçãoServiços,OFFSET(Import.PLQ,$A49-1,BA$15-1,1,1),IF($E49&lt;&gt;1,IF(ISNUMBER(INDEX(Import.PLE,Detalhamento!$E49,Detalhamento!BA$15)),IF(INDEX(Import.PLE,Detalhamento!$E49,Detalhamento!BA$15)&lt;=mediçao,OFFSET(Import.PLQ,$A49-1,BA$15-1,1,1),0),0),PLE!$AA$28*OFFSET(Import.PLQ,$A49-1,BA$15-1,1,1)),IF($E49&lt;&gt;1,IF(ISNUMBER(INDEX(Import.PLE,Detalhamento!$E49,Detalhamento!BA$15)),IF(INDEX(Import.PLE,Detalhamento!$E49,Detalhamento!BA$15)&lt;=mediçao,0,OFFSET(Import.PLQ,$A49-1,BA$15-1,1,1)),OFFSET(Import.PLQ,$A49-1,BA$15-1,1,1)),(1-PLE!$AA$28)*OFFSET(Import.PLQ,$A49-1,BA$15-1,1,1))))</f>
        <v>0</v>
      </c>
      <c r="BB49" s="183">
        <f ca="1">IF(BB$13="",0,CHOOSE(Detalhamento.OpçãoServiços,OFFSET(Import.PLQ,$A49-1,BB$15-1,1,1),IF($E49&lt;&gt;1,IF(ISNUMBER(INDEX(Import.PLE,Detalhamento!$E49,Detalhamento!BB$15)),IF(INDEX(Import.PLE,Detalhamento!$E49,Detalhamento!BB$15)&lt;=mediçao,OFFSET(Import.PLQ,$A49-1,BB$15-1,1,1),0),0),PLE!$AA$28*OFFSET(Import.PLQ,$A49-1,BB$15-1,1,1)),IF($E49&lt;&gt;1,IF(ISNUMBER(INDEX(Import.PLE,Detalhamento!$E49,Detalhamento!BB$15)),IF(INDEX(Import.PLE,Detalhamento!$E49,Detalhamento!BB$15)&lt;=mediçao,0,OFFSET(Import.PLQ,$A49-1,BB$15-1,1,1)),OFFSET(Import.PLQ,$A49-1,BB$15-1,1,1)),(1-PLE!$AA$28)*OFFSET(Import.PLQ,$A49-1,BB$15-1,1,1))))</f>
        <v>0</v>
      </c>
      <c r="BC49" s="183">
        <f ca="1">IF(BC$13="",0,CHOOSE(Detalhamento.OpçãoServiços,OFFSET(Import.PLQ,$A49-1,BC$15-1,1,1),IF($E49&lt;&gt;1,IF(ISNUMBER(INDEX(Import.PLE,Detalhamento!$E49,Detalhamento!BC$15)),IF(INDEX(Import.PLE,Detalhamento!$E49,Detalhamento!BC$15)&lt;=mediçao,OFFSET(Import.PLQ,$A49-1,BC$15-1,1,1),0),0),PLE!$AA$28*OFFSET(Import.PLQ,$A49-1,BC$15-1,1,1)),IF($E49&lt;&gt;1,IF(ISNUMBER(INDEX(Import.PLE,Detalhamento!$E49,Detalhamento!BC$15)),IF(INDEX(Import.PLE,Detalhamento!$E49,Detalhamento!BC$15)&lt;=mediçao,0,OFFSET(Import.PLQ,$A49-1,BC$15-1,1,1)),OFFSET(Import.PLQ,$A49-1,BC$15-1,1,1)),(1-PLE!$AA$28)*OFFSET(Import.PLQ,$A49-1,BC$15-1,1,1))))</f>
        <v>0</v>
      </c>
      <c r="BD49" s="183">
        <f ca="1">IF(BD$13="",0,CHOOSE(Detalhamento.OpçãoServiços,OFFSET(Import.PLQ,$A49-1,BD$15-1,1,1),IF($E49&lt;&gt;1,IF(ISNUMBER(INDEX(Import.PLE,Detalhamento!$E49,Detalhamento!BD$15)),IF(INDEX(Import.PLE,Detalhamento!$E49,Detalhamento!BD$15)&lt;=mediçao,OFFSET(Import.PLQ,$A49-1,BD$15-1,1,1),0),0),PLE!$AA$28*OFFSET(Import.PLQ,$A49-1,BD$15-1,1,1)),IF($E49&lt;&gt;1,IF(ISNUMBER(INDEX(Import.PLE,Detalhamento!$E49,Detalhamento!BD$15)),IF(INDEX(Import.PLE,Detalhamento!$E49,Detalhamento!BD$15)&lt;=mediçao,0,OFFSET(Import.PLQ,$A49-1,BD$15-1,1,1)),OFFSET(Import.PLQ,$A49-1,BD$15-1,1,1)),(1-PLE!$AA$28)*OFFSET(Import.PLQ,$A49-1,BD$15-1,1,1))))</f>
        <v>0</v>
      </c>
      <c r="BE49" s="183">
        <f ca="1">IF(BE$13="",0,CHOOSE(Detalhamento.OpçãoServiços,OFFSET(Import.PLQ,$A49-1,BE$15-1,1,1),IF($E49&lt;&gt;1,IF(ISNUMBER(INDEX(Import.PLE,Detalhamento!$E49,Detalhamento!BE$15)),IF(INDEX(Import.PLE,Detalhamento!$E49,Detalhamento!BE$15)&lt;=mediçao,OFFSET(Import.PLQ,$A49-1,BE$15-1,1,1),0),0),PLE!$AA$28*OFFSET(Import.PLQ,$A49-1,BE$15-1,1,1)),IF($E49&lt;&gt;1,IF(ISNUMBER(INDEX(Import.PLE,Detalhamento!$E49,Detalhamento!BE$15)),IF(INDEX(Import.PLE,Detalhamento!$E49,Detalhamento!BE$15)&lt;=mediçao,0,OFFSET(Import.PLQ,$A49-1,BE$15-1,1,1)),OFFSET(Import.PLQ,$A49-1,BE$15-1,1,1)),(1-PLE!$AA$28)*OFFSET(Import.PLQ,$A49-1,BE$15-1,1,1))))</f>
        <v>0</v>
      </c>
      <c r="BF49" s="183">
        <f ca="1">IF(BF$13="",0,CHOOSE(Detalhamento.OpçãoServiços,OFFSET(Import.PLQ,$A49-1,BF$15-1,1,1),IF($E49&lt;&gt;1,IF(ISNUMBER(INDEX(Import.PLE,Detalhamento!$E49,Detalhamento!BF$15)),IF(INDEX(Import.PLE,Detalhamento!$E49,Detalhamento!BF$15)&lt;=mediçao,OFFSET(Import.PLQ,$A49-1,BF$15-1,1,1),0),0),PLE!$AA$28*OFFSET(Import.PLQ,$A49-1,BF$15-1,1,1)),IF($E49&lt;&gt;1,IF(ISNUMBER(INDEX(Import.PLE,Detalhamento!$E49,Detalhamento!BF$15)),IF(INDEX(Import.PLE,Detalhamento!$E49,Detalhamento!BF$15)&lt;=mediçao,0,OFFSET(Import.PLQ,$A49-1,BF$15-1,1,1)),OFFSET(Import.PLQ,$A49-1,BF$15-1,1,1)),(1-PLE!$AA$28)*OFFSET(Import.PLQ,$A49-1,BF$15-1,1,1))))</f>
        <v>0</v>
      </c>
      <c r="BG49" s="183">
        <f ca="1">IF(BG$13="",0,CHOOSE(Detalhamento.OpçãoServiços,OFFSET(Import.PLQ,$A49-1,BG$15-1,1,1),IF($E49&lt;&gt;1,IF(ISNUMBER(INDEX(Import.PLE,Detalhamento!$E49,Detalhamento!BG$15)),IF(INDEX(Import.PLE,Detalhamento!$E49,Detalhamento!BG$15)&lt;=mediçao,OFFSET(Import.PLQ,$A49-1,BG$15-1,1,1),0),0),PLE!$AA$28*OFFSET(Import.PLQ,$A49-1,BG$15-1,1,1)),IF($E49&lt;&gt;1,IF(ISNUMBER(INDEX(Import.PLE,Detalhamento!$E49,Detalhamento!BG$15)),IF(INDEX(Import.PLE,Detalhamento!$E49,Detalhamento!BG$15)&lt;=mediçao,0,OFFSET(Import.PLQ,$A49-1,BG$15-1,1,1)),OFFSET(Import.PLQ,$A49-1,BG$15-1,1,1)),(1-PLE!$AA$28)*OFFSET(Import.PLQ,$A49-1,BG$15-1,1,1))))</f>
        <v>0</v>
      </c>
      <c r="BH49" s="183">
        <f ca="1">IF(BH$13="",0,CHOOSE(Detalhamento.OpçãoServiços,OFFSET(Import.PLQ,$A49-1,BH$15-1,1,1),IF($E49&lt;&gt;1,IF(ISNUMBER(INDEX(Import.PLE,Detalhamento!$E49,Detalhamento!BH$15)),IF(INDEX(Import.PLE,Detalhamento!$E49,Detalhamento!BH$15)&lt;=mediçao,OFFSET(Import.PLQ,$A49-1,BH$15-1,1,1),0),0),PLE!$AA$28*OFFSET(Import.PLQ,$A49-1,BH$15-1,1,1)),IF($E49&lt;&gt;1,IF(ISNUMBER(INDEX(Import.PLE,Detalhamento!$E49,Detalhamento!BH$15)),IF(INDEX(Import.PLE,Detalhamento!$E49,Detalhamento!BH$15)&lt;=mediçao,0,OFFSET(Import.PLQ,$A49-1,BH$15-1,1,1)),OFFSET(Import.PLQ,$A49-1,BH$15-1,1,1)),(1-PLE!$AA$28)*OFFSET(Import.PLQ,$A49-1,BH$15-1,1,1))))</f>
        <v>0</v>
      </c>
      <c r="BI49" s="183">
        <f ca="1">IF(BI$13="",0,CHOOSE(Detalhamento.OpçãoServiços,OFFSET(Import.PLQ,$A49-1,BI$15-1,1,1),IF($E49&lt;&gt;1,IF(ISNUMBER(INDEX(Import.PLE,Detalhamento!$E49,Detalhamento!BI$15)),IF(INDEX(Import.PLE,Detalhamento!$E49,Detalhamento!BI$15)&lt;=mediçao,OFFSET(Import.PLQ,$A49-1,BI$15-1,1,1),0),0),PLE!$AA$28*OFFSET(Import.PLQ,$A49-1,BI$15-1,1,1)),IF($E49&lt;&gt;1,IF(ISNUMBER(INDEX(Import.PLE,Detalhamento!$E49,Detalhamento!BI$15)),IF(INDEX(Import.PLE,Detalhamento!$E49,Detalhamento!BI$15)&lt;=mediçao,0,OFFSET(Import.PLQ,$A49-1,BI$15-1,1,1)),OFFSET(Import.PLQ,$A49-1,BI$15-1,1,1)),(1-PLE!$AA$28)*OFFSET(Import.PLQ,$A49-1,BI$15-1,1,1))))</f>
        <v>0</v>
      </c>
    </row>
    <row r="50" spans="1:61" hidden="1" x14ac:dyDescent="0.2">
      <c r="A50" s="196">
        <v>34</v>
      </c>
      <c r="B50" s="28" t="str">
        <f t="shared" ca="1" si="8"/>
        <v>Nível</v>
      </c>
      <c r="E50" s="193">
        <f t="shared" ca="1" si="9"/>
        <v>0</v>
      </c>
      <c r="F50" s="194">
        <f t="shared" ca="1" si="10"/>
        <v>0</v>
      </c>
      <c r="G50" s="194" t="str">
        <f t="shared" ca="1" si="14"/>
        <v>10.0</v>
      </c>
      <c r="H50" s="222" t="str">
        <f t="shared" ca="1" si="14"/>
        <v>SINALIZAÇÃO VIÁRIA</v>
      </c>
      <c r="I50" s="48" t="str">
        <f t="shared" ca="1" si="12"/>
        <v/>
      </c>
      <c r="J50" s="183" t="str">
        <f t="shared" ca="1" si="13"/>
        <v/>
      </c>
      <c r="K50" s="83"/>
      <c r="L50" s="183">
        <f ca="1">IF(L$13="",0,CHOOSE(Detalhamento.OpçãoServiços,OFFSET(Import.PLQ,$A50-1,L$15-1,1,1),IF($E50&lt;&gt;1,IF(ISNUMBER(INDEX(Import.PLE,Detalhamento!$E50,Detalhamento!L$15)),IF(INDEX(Import.PLE,Detalhamento!$E50,Detalhamento!L$15)&lt;=mediçao,OFFSET(Import.PLQ,$A50-1,L$15-1,1,1),0),0),PLE!$AA$28*OFFSET(Import.PLQ,$A50-1,L$15-1,1,1)),IF($E50&lt;&gt;1,IF(ISNUMBER(INDEX(Import.PLE,Detalhamento!$E50,Detalhamento!L$15)),IF(INDEX(Import.PLE,Detalhamento!$E50,Detalhamento!L$15)&lt;=mediçao,0,OFFSET(Import.PLQ,$A50-1,L$15-1,1,1)),OFFSET(Import.PLQ,$A50-1,L$15-1,1,1)),(1-PLE!$AA$28)*OFFSET(Import.PLQ,$A50-1,L$15-1,1,1))))</f>
        <v>0</v>
      </c>
      <c r="M50" s="183">
        <f ca="1">IF(M$13="",0,CHOOSE(Detalhamento.OpçãoServiços,OFFSET(Import.PLQ,$A50-1,M$15-1,1,1),IF($E50&lt;&gt;1,IF(ISNUMBER(INDEX(Import.PLE,Detalhamento!$E50,Detalhamento!M$15)),IF(INDEX(Import.PLE,Detalhamento!$E50,Detalhamento!M$15)&lt;=mediçao,OFFSET(Import.PLQ,$A50-1,M$15-1,1,1),0),0),PLE!$AA$28*OFFSET(Import.PLQ,$A50-1,M$15-1,1,1)),IF($E50&lt;&gt;1,IF(ISNUMBER(INDEX(Import.PLE,Detalhamento!$E50,Detalhamento!M$15)),IF(INDEX(Import.PLE,Detalhamento!$E50,Detalhamento!M$15)&lt;=mediçao,0,OFFSET(Import.PLQ,$A50-1,M$15-1,1,1)),OFFSET(Import.PLQ,$A50-1,M$15-1,1,1)),(1-PLE!$AA$28)*OFFSET(Import.PLQ,$A50-1,M$15-1,1,1))))</f>
        <v>0</v>
      </c>
      <c r="N50" s="183">
        <f ca="1">IF(N$13="",0,CHOOSE(Detalhamento.OpçãoServiços,OFFSET(Import.PLQ,$A50-1,N$15-1,1,1),IF($E50&lt;&gt;1,IF(ISNUMBER(INDEX(Import.PLE,Detalhamento!$E50,Detalhamento!N$15)),IF(INDEX(Import.PLE,Detalhamento!$E50,Detalhamento!N$15)&lt;=mediçao,OFFSET(Import.PLQ,$A50-1,N$15-1,1,1),0),0),PLE!$AA$28*OFFSET(Import.PLQ,$A50-1,N$15-1,1,1)),IF($E50&lt;&gt;1,IF(ISNUMBER(INDEX(Import.PLE,Detalhamento!$E50,Detalhamento!N$15)),IF(INDEX(Import.PLE,Detalhamento!$E50,Detalhamento!N$15)&lt;=mediçao,0,OFFSET(Import.PLQ,$A50-1,N$15-1,1,1)),OFFSET(Import.PLQ,$A50-1,N$15-1,1,1)),(1-PLE!$AA$28)*OFFSET(Import.PLQ,$A50-1,N$15-1,1,1))))</f>
        <v>0</v>
      </c>
      <c r="O50" s="183">
        <f ca="1">IF(O$13="",0,CHOOSE(Detalhamento.OpçãoServiços,OFFSET(Import.PLQ,$A50-1,O$15-1,1,1),IF($E50&lt;&gt;1,IF(ISNUMBER(INDEX(Import.PLE,Detalhamento!$E50,Detalhamento!O$15)),IF(INDEX(Import.PLE,Detalhamento!$E50,Detalhamento!O$15)&lt;=mediçao,OFFSET(Import.PLQ,$A50-1,O$15-1,1,1),0),0),PLE!$AA$28*OFFSET(Import.PLQ,$A50-1,O$15-1,1,1)),IF($E50&lt;&gt;1,IF(ISNUMBER(INDEX(Import.PLE,Detalhamento!$E50,Detalhamento!O$15)),IF(INDEX(Import.PLE,Detalhamento!$E50,Detalhamento!O$15)&lt;=mediçao,0,OFFSET(Import.PLQ,$A50-1,O$15-1,1,1)),OFFSET(Import.PLQ,$A50-1,O$15-1,1,1)),(1-PLE!$AA$28)*OFFSET(Import.PLQ,$A50-1,O$15-1,1,1))))</f>
        <v>0</v>
      </c>
      <c r="P50" s="183">
        <f ca="1">IF(P$13="",0,CHOOSE(Detalhamento.OpçãoServiços,OFFSET(Import.PLQ,$A50-1,P$15-1,1,1),IF($E50&lt;&gt;1,IF(ISNUMBER(INDEX(Import.PLE,Detalhamento!$E50,Detalhamento!P$15)),IF(INDEX(Import.PLE,Detalhamento!$E50,Detalhamento!P$15)&lt;=mediçao,OFFSET(Import.PLQ,$A50-1,P$15-1,1,1),0),0),PLE!$AA$28*OFFSET(Import.PLQ,$A50-1,P$15-1,1,1)),IF($E50&lt;&gt;1,IF(ISNUMBER(INDEX(Import.PLE,Detalhamento!$E50,Detalhamento!P$15)),IF(INDEX(Import.PLE,Detalhamento!$E50,Detalhamento!P$15)&lt;=mediçao,0,OFFSET(Import.PLQ,$A50-1,P$15-1,1,1)),OFFSET(Import.PLQ,$A50-1,P$15-1,1,1)),(1-PLE!$AA$28)*OFFSET(Import.PLQ,$A50-1,P$15-1,1,1))))</f>
        <v>0</v>
      </c>
      <c r="Q50" s="183">
        <f ca="1">IF(Q$13="",0,CHOOSE(Detalhamento.OpçãoServiços,OFFSET(Import.PLQ,$A50-1,Q$15-1,1,1),IF($E50&lt;&gt;1,IF(ISNUMBER(INDEX(Import.PLE,Detalhamento!$E50,Detalhamento!Q$15)),IF(INDEX(Import.PLE,Detalhamento!$E50,Detalhamento!Q$15)&lt;=mediçao,OFFSET(Import.PLQ,$A50-1,Q$15-1,1,1),0),0),PLE!$AA$28*OFFSET(Import.PLQ,$A50-1,Q$15-1,1,1)),IF($E50&lt;&gt;1,IF(ISNUMBER(INDEX(Import.PLE,Detalhamento!$E50,Detalhamento!Q$15)),IF(INDEX(Import.PLE,Detalhamento!$E50,Detalhamento!Q$15)&lt;=mediçao,0,OFFSET(Import.PLQ,$A50-1,Q$15-1,1,1)),OFFSET(Import.PLQ,$A50-1,Q$15-1,1,1)),(1-PLE!$AA$28)*OFFSET(Import.PLQ,$A50-1,Q$15-1,1,1))))</f>
        <v>0</v>
      </c>
      <c r="R50" s="183">
        <f ca="1">IF(R$13="",0,CHOOSE(Detalhamento.OpçãoServiços,OFFSET(Import.PLQ,$A50-1,R$15-1,1,1),IF($E50&lt;&gt;1,IF(ISNUMBER(INDEX(Import.PLE,Detalhamento!$E50,Detalhamento!R$15)),IF(INDEX(Import.PLE,Detalhamento!$E50,Detalhamento!R$15)&lt;=mediçao,OFFSET(Import.PLQ,$A50-1,R$15-1,1,1),0),0),PLE!$AA$28*OFFSET(Import.PLQ,$A50-1,R$15-1,1,1)),IF($E50&lt;&gt;1,IF(ISNUMBER(INDEX(Import.PLE,Detalhamento!$E50,Detalhamento!R$15)),IF(INDEX(Import.PLE,Detalhamento!$E50,Detalhamento!R$15)&lt;=mediçao,0,OFFSET(Import.PLQ,$A50-1,R$15-1,1,1)),OFFSET(Import.PLQ,$A50-1,R$15-1,1,1)),(1-PLE!$AA$28)*OFFSET(Import.PLQ,$A50-1,R$15-1,1,1))))</f>
        <v>0</v>
      </c>
      <c r="S50" s="183">
        <f ca="1">IF(S$13="",0,CHOOSE(Detalhamento.OpçãoServiços,OFFSET(Import.PLQ,$A50-1,S$15-1,1,1),IF($E50&lt;&gt;1,IF(ISNUMBER(INDEX(Import.PLE,Detalhamento!$E50,Detalhamento!S$15)),IF(INDEX(Import.PLE,Detalhamento!$E50,Detalhamento!S$15)&lt;=mediçao,OFFSET(Import.PLQ,$A50-1,S$15-1,1,1),0),0),PLE!$AA$28*OFFSET(Import.PLQ,$A50-1,S$15-1,1,1)),IF($E50&lt;&gt;1,IF(ISNUMBER(INDEX(Import.PLE,Detalhamento!$E50,Detalhamento!S$15)),IF(INDEX(Import.PLE,Detalhamento!$E50,Detalhamento!S$15)&lt;=mediçao,0,OFFSET(Import.PLQ,$A50-1,S$15-1,1,1)),OFFSET(Import.PLQ,$A50-1,S$15-1,1,1)),(1-PLE!$AA$28)*OFFSET(Import.PLQ,$A50-1,S$15-1,1,1))))</f>
        <v>0</v>
      </c>
      <c r="T50" s="183">
        <f ca="1">IF(T$13="",0,CHOOSE(Detalhamento.OpçãoServiços,OFFSET(Import.PLQ,$A50-1,T$15-1,1,1),IF($E50&lt;&gt;1,IF(ISNUMBER(INDEX(Import.PLE,Detalhamento!$E50,Detalhamento!T$15)),IF(INDEX(Import.PLE,Detalhamento!$E50,Detalhamento!T$15)&lt;=mediçao,OFFSET(Import.PLQ,$A50-1,T$15-1,1,1),0),0),PLE!$AA$28*OFFSET(Import.PLQ,$A50-1,T$15-1,1,1)),IF($E50&lt;&gt;1,IF(ISNUMBER(INDEX(Import.PLE,Detalhamento!$E50,Detalhamento!T$15)),IF(INDEX(Import.PLE,Detalhamento!$E50,Detalhamento!T$15)&lt;=mediçao,0,OFFSET(Import.PLQ,$A50-1,T$15-1,1,1)),OFFSET(Import.PLQ,$A50-1,T$15-1,1,1)),(1-PLE!$AA$28)*OFFSET(Import.PLQ,$A50-1,T$15-1,1,1))))</f>
        <v>0</v>
      </c>
      <c r="U50" s="183">
        <f ca="1">IF(U$13="",0,CHOOSE(Detalhamento.OpçãoServiços,OFFSET(Import.PLQ,$A50-1,U$15-1,1,1),IF($E50&lt;&gt;1,IF(ISNUMBER(INDEX(Import.PLE,Detalhamento!$E50,Detalhamento!U$15)),IF(INDEX(Import.PLE,Detalhamento!$E50,Detalhamento!U$15)&lt;=mediçao,OFFSET(Import.PLQ,$A50-1,U$15-1,1,1),0),0),PLE!$AA$28*OFFSET(Import.PLQ,$A50-1,U$15-1,1,1)),IF($E50&lt;&gt;1,IF(ISNUMBER(INDEX(Import.PLE,Detalhamento!$E50,Detalhamento!U$15)),IF(INDEX(Import.PLE,Detalhamento!$E50,Detalhamento!U$15)&lt;=mediçao,0,OFFSET(Import.PLQ,$A50-1,U$15-1,1,1)),OFFSET(Import.PLQ,$A50-1,U$15-1,1,1)),(1-PLE!$AA$28)*OFFSET(Import.PLQ,$A50-1,U$15-1,1,1))))</f>
        <v>0</v>
      </c>
      <c r="V50" s="183">
        <f ca="1">IF(V$13="",0,CHOOSE(Detalhamento.OpçãoServiços,OFFSET(Import.PLQ,$A50-1,V$15-1,1,1),IF($E50&lt;&gt;1,IF(ISNUMBER(INDEX(Import.PLE,Detalhamento!$E50,Detalhamento!V$15)),IF(INDEX(Import.PLE,Detalhamento!$E50,Detalhamento!V$15)&lt;=mediçao,OFFSET(Import.PLQ,$A50-1,V$15-1,1,1),0),0),PLE!$AA$28*OFFSET(Import.PLQ,$A50-1,V$15-1,1,1)),IF($E50&lt;&gt;1,IF(ISNUMBER(INDEX(Import.PLE,Detalhamento!$E50,Detalhamento!V$15)),IF(INDEX(Import.PLE,Detalhamento!$E50,Detalhamento!V$15)&lt;=mediçao,0,OFFSET(Import.PLQ,$A50-1,V$15-1,1,1)),OFFSET(Import.PLQ,$A50-1,V$15-1,1,1)),(1-PLE!$AA$28)*OFFSET(Import.PLQ,$A50-1,V$15-1,1,1))))</f>
        <v>0</v>
      </c>
      <c r="W50" s="183">
        <f ca="1">IF(W$13="",0,CHOOSE(Detalhamento.OpçãoServiços,OFFSET(Import.PLQ,$A50-1,W$15-1,1,1),IF($E50&lt;&gt;1,IF(ISNUMBER(INDEX(Import.PLE,Detalhamento!$E50,Detalhamento!W$15)),IF(INDEX(Import.PLE,Detalhamento!$E50,Detalhamento!W$15)&lt;=mediçao,OFFSET(Import.PLQ,$A50-1,W$15-1,1,1),0),0),PLE!$AA$28*OFFSET(Import.PLQ,$A50-1,W$15-1,1,1)),IF($E50&lt;&gt;1,IF(ISNUMBER(INDEX(Import.PLE,Detalhamento!$E50,Detalhamento!W$15)),IF(INDEX(Import.PLE,Detalhamento!$E50,Detalhamento!W$15)&lt;=mediçao,0,OFFSET(Import.PLQ,$A50-1,W$15-1,1,1)),OFFSET(Import.PLQ,$A50-1,W$15-1,1,1)),(1-PLE!$AA$28)*OFFSET(Import.PLQ,$A50-1,W$15-1,1,1))))</f>
        <v>0</v>
      </c>
      <c r="X50" s="183">
        <f ca="1">IF(X$13="",0,CHOOSE(Detalhamento.OpçãoServiços,OFFSET(Import.PLQ,$A50-1,X$15-1,1,1),IF($E50&lt;&gt;1,IF(ISNUMBER(INDEX(Import.PLE,Detalhamento!$E50,Detalhamento!X$15)),IF(INDEX(Import.PLE,Detalhamento!$E50,Detalhamento!X$15)&lt;=mediçao,OFFSET(Import.PLQ,$A50-1,X$15-1,1,1),0),0),PLE!$AA$28*OFFSET(Import.PLQ,$A50-1,X$15-1,1,1)),IF($E50&lt;&gt;1,IF(ISNUMBER(INDEX(Import.PLE,Detalhamento!$E50,Detalhamento!X$15)),IF(INDEX(Import.PLE,Detalhamento!$E50,Detalhamento!X$15)&lt;=mediçao,0,OFFSET(Import.PLQ,$A50-1,X$15-1,1,1)),OFFSET(Import.PLQ,$A50-1,X$15-1,1,1)),(1-PLE!$AA$28)*OFFSET(Import.PLQ,$A50-1,X$15-1,1,1))))</f>
        <v>0</v>
      </c>
      <c r="Y50" s="183">
        <f ca="1">IF(Y$13="",0,CHOOSE(Detalhamento.OpçãoServiços,OFFSET(Import.PLQ,$A50-1,Y$15-1,1,1),IF($E50&lt;&gt;1,IF(ISNUMBER(INDEX(Import.PLE,Detalhamento!$E50,Detalhamento!Y$15)),IF(INDEX(Import.PLE,Detalhamento!$E50,Detalhamento!Y$15)&lt;=mediçao,OFFSET(Import.PLQ,$A50-1,Y$15-1,1,1),0),0),PLE!$AA$28*OFFSET(Import.PLQ,$A50-1,Y$15-1,1,1)),IF($E50&lt;&gt;1,IF(ISNUMBER(INDEX(Import.PLE,Detalhamento!$E50,Detalhamento!Y$15)),IF(INDEX(Import.PLE,Detalhamento!$E50,Detalhamento!Y$15)&lt;=mediçao,0,OFFSET(Import.PLQ,$A50-1,Y$15-1,1,1)),OFFSET(Import.PLQ,$A50-1,Y$15-1,1,1)),(1-PLE!$AA$28)*OFFSET(Import.PLQ,$A50-1,Y$15-1,1,1))))</f>
        <v>0</v>
      </c>
      <c r="Z50" s="183">
        <f ca="1">IF(Z$13="",0,CHOOSE(Detalhamento.OpçãoServiços,OFFSET(Import.PLQ,$A50-1,Z$15-1,1,1),IF($E50&lt;&gt;1,IF(ISNUMBER(INDEX(Import.PLE,Detalhamento!$E50,Detalhamento!Z$15)),IF(INDEX(Import.PLE,Detalhamento!$E50,Detalhamento!Z$15)&lt;=mediçao,OFFSET(Import.PLQ,$A50-1,Z$15-1,1,1),0),0),PLE!$AA$28*OFFSET(Import.PLQ,$A50-1,Z$15-1,1,1)),IF($E50&lt;&gt;1,IF(ISNUMBER(INDEX(Import.PLE,Detalhamento!$E50,Detalhamento!Z$15)),IF(INDEX(Import.PLE,Detalhamento!$E50,Detalhamento!Z$15)&lt;=mediçao,0,OFFSET(Import.PLQ,$A50-1,Z$15-1,1,1)),OFFSET(Import.PLQ,$A50-1,Z$15-1,1,1)),(1-PLE!$AA$28)*OFFSET(Import.PLQ,$A50-1,Z$15-1,1,1))))</f>
        <v>0</v>
      </c>
      <c r="AA50" s="183">
        <f ca="1">IF(AA$13="",0,CHOOSE(Detalhamento.OpçãoServiços,OFFSET(Import.PLQ,$A50-1,AA$15-1,1,1),IF($E50&lt;&gt;1,IF(ISNUMBER(INDEX(Import.PLE,Detalhamento!$E50,Detalhamento!AA$15)),IF(INDEX(Import.PLE,Detalhamento!$E50,Detalhamento!AA$15)&lt;=mediçao,OFFSET(Import.PLQ,$A50-1,AA$15-1,1,1),0),0),PLE!$AA$28*OFFSET(Import.PLQ,$A50-1,AA$15-1,1,1)),IF($E50&lt;&gt;1,IF(ISNUMBER(INDEX(Import.PLE,Detalhamento!$E50,Detalhamento!AA$15)),IF(INDEX(Import.PLE,Detalhamento!$E50,Detalhamento!AA$15)&lt;=mediçao,0,OFFSET(Import.PLQ,$A50-1,AA$15-1,1,1)),OFFSET(Import.PLQ,$A50-1,AA$15-1,1,1)),(1-PLE!$AA$28)*OFFSET(Import.PLQ,$A50-1,AA$15-1,1,1))))</f>
        <v>0</v>
      </c>
      <c r="AB50" s="183">
        <f ca="1">IF(AB$13="",0,CHOOSE(Detalhamento.OpçãoServiços,OFFSET(Import.PLQ,$A50-1,AB$15-1,1,1),IF($E50&lt;&gt;1,IF(ISNUMBER(INDEX(Import.PLE,Detalhamento!$E50,Detalhamento!AB$15)),IF(INDEX(Import.PLE,Detalhamento!$E50,Detalhamento!AB$15)&lt;=mediçao,OFFSET(Import.PLQ,$A50-1,AB$15-1,1,1),0),0),PLE!$AA$28*OFFSET(Import.PLQ,$A50-1,AB$15-1,1,1)),IF($E50&lt;&gt;1,IF(ISNUMBER(INDEX(Import.PLE,Detalhamento!$E50,Detalhamento!AB$15)),IF(INDEX(Import.PLE,Detalhamento!$E50,Detalhamento!AB$15)&lt;=mediçao,0,OFFSET(Import.PLQ,$A50-1,AB$15-1,1,1)),OFFSET(Import.PLQ,$A50-1,AB$15-1,1,1)),(1-PLE!$AA$28)*OFFSET(Import.PLQ,$A50-1,AB$15-1,1,1))))</f>
        <v>0</v>
      </c>
      <c r="AC50" s="183">
        <f ca="1">IF(AC$13="",0,CHOOSE(Detalhamento.OpçãoServiços,OFFSET(Import.PLQ,$A50-1,AC$15-1,1,1),IF($E50&lt;&gt;1,IF(ISNUMBER(INDEX(Import.PLE,Detalhamento!$E50,Detalhamento!AC$15)),IF(INDEX(Import.PLE,Detalhamento!$E50,Detalhamento!AC$15)&lt;=mediçao,OFFSET(Import.PLQ,$A50-1,AC$15-1,1,1),0),0),PLE!$AA$28*OFFSET(Import.PLQ,$A50-1,AC$15-1,1,1)),IF($E50&lt;&gt;1,IF(ISNUMBER(INDEX(Import.PLE,Detalhamento!$E50,Detalhamento!AC$15)),IF(INDEX(Import.PLE,Detalhamento!$E50,Detalhamento!AC$15)&lt;=mediçao,0,OFFSET(Import.PLQ,$A50-1,AC$15-1,1,1)),OFFSET(Import.PLQ,$A50-1,AC$15-1,1,1)),(1-PLE!$AA$28)*OFFSET(Import.PLQ,$A50-1,AC$15-1,1,1))))</f>
        <v>0</v>
      </c>
      <c r="AD50" s="183">
        <f ca="1">IF(AD$13="",0,CHOOSE(Detalhamento.OpçãoServiços,OFFSET(Import.PLQ,$A50-1,AD$15-1,1,1),IF($E50&lt;&gt;1,IF(ISNUMBER(INDEX(Import.PLE,Detalhamento!$E50,Detalhamento!AD$15)),IF(INDEX(Import.PLE,Detalhamento!$E50,Detalhamento!AD$15)&lt;=mediçao,OFFSET(Import.PLQ,$A50-1,AD$15-1,1,1),0),0),PLE!$AA$28*OFFSET(Import.PLQ,$A50-1,AD$15-1,1,1)),IF($E50&lt;&gt;1,IF(ISNUMBER(INDEX(Import.PLE,Detalhamento!$E50,Detalhamento!AD$15)),IF(INDEX(Import.PLE,Detalhamento!$E50,Detalhamento!AD$15)&lt;=mediçao,0,OFFSET(Import.PLQ,$A50-1,AD$15-1,1,1)),OFFSET(Import.PLQ,$A50-1,AD$15-1,1,1)),(1-PLE!$AA$28)*OFFSET(Import.PLQ,$A50-1,AD$15-1,1,1))))</f>
        <v>0</v>
      </c>
      <c r="AE50" s="183">
        <f ca="1">IF(AE$13="",0,CHOOSE(Detalhamento.OpçãoServiços,OFFSET(Import.PLQ,$A50-1,AE$15-1,1,1),IF($E50&lt;&gt;1,IF(ISNUMBER(INDEX(Import.PLE,Detalhamento!$E50,Detalhamento!AE$15)),IF(INDEX(Import.PLE,Detalhamento!$E50,Detalhamento!AE$15)&lt;=mediçao,OFFSET(Import.PLQ,$A50-1,AE$15-1,1,1),0),0),PLE!$AA$28*OFFSET(Import.PLQ,$A50-1,AE$15-1,1,1)),IF($E50&lt;&gt;1,IF(ISNUMBER(INDEX(Import.PLE,Detalhamento!$E50,Detalhamento!AE$15)),IF(INDEX(Import.PLE,Detalhamento!$E50,Detalhamento!AE$15)&lt;=mediçao,0,OFFSET(Import.PLQ,$A50-1,AE$15-1,1,1)),OFFSET(Import.PLQ,$A50-1,AE$15-1,1,1)),(1-PLE!$AA$28)*OFFSET(Import.PLQ,$A50-1,AE$15-1,1,1))))</f>
        <v>0</v>
      </c>
      <c r="AF50" s="183">
        <f ca="1">IF(AF$13="",0,CHOOSE(Detalhamento.OpçãoServiços,OFFSET(Import.PLQ,$A50-1,AF$15-1,1,1),IF($E50&lt;&gt;1,IF(ISNUMBER(INDEX(Import.PLE,Detalhamento!$E50,Detalhamento!AF$15)),IF(INDEX(Import.PLE,Detalhamento!$E50,Detalhamento!AF$15)&lt;=mediçao,OFFSET(Import.PLQ,$A50-1,AF$15-1,1,1),0),0),PLE!$AA$28*OFFSET(Import.PLQ,$A50-1,AF$15-1,1,1)),IF($E50&lt;&gt;1,IF(ISNUMBER(INDEX(Import.PLE,Detalhamento!$E50,Detalhamento!AF$15)),IF(INDEX(Import.PLE,Detalhamento!$E50,Detalhamento!AF$15)&lt;=mediçao,0,OFFSET(Import.PLQ,$A50-1,AF$15-1,1,1)),OFFSET(Import.PLQ,$A50-1,AF$15-1,1,1)),(1-PLE!$AA$28)*OFFSET(Import.PLQ,$A50-1,AF$15-1,1,1))))</f>
        <v>0</v>
      </c>
      <c r="AG50" s="183">
        <f ca="1">IF(AG$13="",0,CHOOSE(Detalhamento.OpçãoServiços,OFFSET(Import.PLQ,$A50-1,AG$15-1,1,1),IF($E50&lt;&gt;1,IF(ISNUMBER(INDEX(Import.PLE,Detalhamento!$E50,Detalhamento!AG$15)),IF(INDEX(Import.PLE,Detalhamento!$E50,Detalhamento!AG$15)&lt;=mediçao,OFFSET(Import.PLQ,$A50-1,AG$15-1,1,1),0),0),PLE!$AA$28*OFFSET(Import.PLQ,$A50-1,AG$15-1,1,1)),IF($E50&lt;&gt;1,IF(ISNUMBER(INDEX(Import.PLE,Detalhamento!$E50,Detalhamento!AG$15)),IF(INDEX(Import.PLE,Detalhamento!$E50,Detalhamento!AG$15)&lt;=mediçao,0,OFFSET(Import.PLQ,$A50-1,AG$15-1,1,1)),OFFSET(Import.PLQ,$A50-1,AG$15-1,1,1)),(1-PLE!$AA$28)*OFFSET(Import.PLQ,$A50-1,AG$15-1,1,1))))</f>
        <v>0</v>
      </c>
      <c r="AH50" s="183">
        <f ca="1">IF(AH$13="",0,CHOOSE(Detalhamento.OpçãoServiços,OFFSET(Import.PLQ,$A50-1,AH$15-1,1,1),IF($E50&lt;&gt;1,IF(ISNUMBER(INDEX(Import.PLE,Detalhamento!$E50,Detalhamento!AH$15)),IF(INDEX(Import.PLE,Detalhamento!$E50,Detalhamento!AH$15)&lt;=mediçao,OFFSET(Import.PLQ,$A50-1,AH$15-1,1,1),0),0),PLE!$AA$28*OFFSET(Import.PLQ,$A50-1,AH$15-1,1,1)),IF($E50&lt;&gt;1,IF(ISNUMBER(INDEX(Import.PLE,Detalhamento!$E50,Detalhamento!AH$15)),IF(INDEX(Import.PLE,Detalhamento!$E50,Detalhamento!AH$15)&lt;=mediçao,0,OFFSET(Import.PLQ,$A50-1,AH$15-1,1,1)),OFFSET(Import.PLQ,$A50-1,AH$15-1,1,1)),(1-PLE!$AA$28)*OFFSET(Import.PLQ,$A50-1,AH$15-1,1,1))))</f>
        <v>0</v>
      </c>
      <c r="AI50" s="183">
        <f ca="1">IF(AI$13="",0,CHOOSE(Detalhamento.OpçãoServiços,OFFSET(Import.PLQ,$A50-1,AI$15-1,1,1),IF($E50&lt;&gt;1,IF(ISNUMBER(INDEX(Import.PLE,Detalhamento!$E50,Detalhamento!AI$15)),IF(INDEX(Import.PLE,Detalhamento!$E50,Detalhamento!AI$15)&lt;=mediçao,OFFSET(Import.PLQ,$A50-1,AI$15-1,1,1),0),0),PLE!$AA$28*OFFSET(Import.PLQ,$A50-1,AI$15-1,1,1)),IF($E50&lt;&gt;1,IF(ISNUMBER(INDEX(Import.PLE,Detalhamento!$E50,Detalhamento!AI$15)),IF(INDEX(Import.PLE,Detalhamento!$E50,Detalhamento!AI$15)&lt;=mediçao,0,OFFSET(Import.PLQ,$A50-1,AI$15-1,1,1)),OFFSET(Import.PLQ,$A50-1,AI$15-1,1,1)),(1-PLE!$AA$28)*OFFSET(Import.PLQ,$A50-1,AI$15-1,1,1))))</f>
        <v>0</v>
      </c>
      <c r="AJ50" s="183">
        <f ca="1">IF(AJ$13="",0,CHOOSE(Detalhamento.OpçãoServiços,OFFSET(Import.PLQ,$A50-1,AJ$15-1,1,1),IF($E50&lt;&gt;1,IF(ISNUMBER(INDEX(Import.PLE,Detalhamento!$E50,Detalhamento!AJ$15)),IF(INDEX(Import.PLE,Detalhamento!$E50,Detalhamento!AJ$15)&lt;=mediçao,OFFSET(Import.PLQ,$A50-1,AJ$15-1,1,1),0),0),PLE!$AA$28*OFFSET(Import.PLQ,$A50-1,AJ$15-1,1,1)),IF($E50&lt;&gt;1,IF(ISNUMBER(INDEX(Import.PLE,Detalhamento!$E50,Detalhamento!AJ$15)),IF(INDEX(Import.PLE,Detalhamento!$E50,Detalhamento!AJ$15)&lt;=mediçao,0,OFFSET(Import.PLQ,$A50-1,AJ$15-1,1,1)),OFFSET(Import.PLQ,$A50-1,AJ$15-1,1,1)),(1-PLE!$AA$28)*OFFSET(Import.PLQ,$A50-1,AJ$15-1,1,1))))</f>
        <v>0</v>
      </c>
      <c r="AK50" s="183">
        <f ca="1">IF(AK$13="",0,CHOOSE(Detalhamento.OpçãoServiços,OFFSET(Import.PLQ,$A50-1,AK$15-1,1,1),IF($E50&lt;&gt;1,IF(ISNUMBER(INDEX(Import.PLE,Detalhamento!$E50,Detalhamento!AK$15)),IF(INDEX(Import.PLE,Detalhamento!$E50,Detalhamento!AK$15)&lt;=mediçao,OFFSET(Import.PLQ,$A50-1,AK$15-1,1,1),0),0),PLE!$AA$28*OFFSET(Import.PLQ,$A50-1,AK$15-1,1,1)),IF($E50&lt;&gt;1,IF(ISNUMBER(INDEX(Import.PLE,Detalhamento!$E50,Detalhamento!AK$15)),IF(INDEX(Import.PLE,Detalhamento!$E50,Detalhamento!AK$15)&lt;=mediçao,0,OFFSET(Import.PLQ,$A50-1,AK$15-1,1,1)),OFFSET(Import.PLQ,$A50-1,AK$15-1,1,1)),(1-PLE!$AA$28)*OFFSET(Import.PLQ,$A50-1,AK$15-1,1,1))))</f>
        <v>0</v>
      </c>
      <c r="AL50" s="183">
        <f ca="1">IF(AL$13="",0,CHOOSE(Detalhamento.OpçãoServiços,OFFSET(Import.PLQ,$A50-1,AL$15-1,1,1),IF($E50&lt;&gt;1,IF(ISNUMBER(INDEX(Import.PLE,Detalhamento!$E50,Detalhamento!AL$15)),IF(INDEX(Import.PLE,Detalhamento!$E50,Detalhamento!AL$15)&lt;=mediçao,OFFSET(Import.PLQ,$A50-1,AL$15-1,1,1),0),0),PLE!$AA$28*OFFSET(Import.PLQ,$A50-1,AL$15-1,1,1)),IF($E50&lt;&gt;1,IF(ISNUMBER(INDEX(Import.PLE,Detalhamento!$E50,Detalhamento!AL$15)),IF(INDEX(Import.PLE,Detalhamento!$E50,Detalhamento!AL$15)&lt;=mediçao,0,OFFSET(Import.PLQ,$A50-1,AL$15-1,1,1)),OFFSET(Import.PLQ,$A50-1,AL$15-1,1,1)),(1-PLE!$AA$28)*OFFSET(Import.PLQ,$A50-1,AL$15-1,1,1))))</f>
        <v>0</v>
      </c>
      <c r="AM50" s="183">
        <f ca="1">IF(AM$13="",0,CHOOSE(Detalhamento.OpçãoServiços,OFFSET(Import.PLQ,$A50-1,AM$15-1,1,1),IF($E50&lt;&gt;1,IF(ISNUMBER(INDEX(Import.PLE,Detalhamento!$E50,Detalhamento!AM$15)),IF(INDEX(Import.PLE,Detalhamento!$E50,Detalhamento!AM$15)&lt;=mediçao,OFFSET(Import.PLQ,$A50-1,AM$15-1,1,1),0),0),PLE!$AA$28*OFFSET(Import.PLQ,$A50-1,AM$15-1,1,1)),IF($E50&lt;&gt;1,IF(ISNUMBER(INDEX(Import.PLE,Detalhamento!$E50,Detalhamento!AM$15)),IF(INDEX(Import.PLE,Detalhamento!$E50,Detalhamento!AM$15)&lt;=mediçao,0,OFFSET(Import.PLQ,$A50-1,AM$15-1,1,1)),OFFSET(Import.PLQ,$A50-1,AM$15-1,1,1)),(1-PLE!$AA$28)*OFFSET(Import.PLQ,$A50-1,AM$15-1,1,1))))</f>
        <v>0</v>
      </c>
      <c r="AN50" s="183">
        <f ca="1">IF(AN$13="",0,CHOOSE(Detalhamento.OpçãoServiços,OFFSET(Import.PLQ,$A50-1,AN$15-1,1,1),IF($E50&lt;&gt;1,IF(ISNUMBER(INDEX(Import.PLE,Detalhamento!$E50,Detalhamento!AN$15)),IF(INDEX(Import.PLE,Detalhamento!$E50,Detalhamento!AN$15)&lt;=mediçao,OFFSET(Import.PLQ,$A50-1,AN$15-1,1,1),0),0),PLE!$AA$28*OFFSET(Import.PLQ,$A50-1,AN$15-1,1,1)),IF($E50&lt;&gt;1,IF(ISNUMBER(INDEX(Import.PLE,Detalhamento!$E50,Detalhamento!AN$15)),IF(INDEX(Import.PLE,Detalhamento!$E50,Detalhamento!AN$15)&lt;=mediçao,0,OFFSET(Import.PLQ,$A50-1,AN$15-1,1,1)),OFFSET(Import.PLQ,$A50-1,AN$15-1,1,1)),(1-PLE!$AA$28)*OFFSET(Import.PLQ,$A50-1,AN$15-1,1,1))))</f>
        <v>0</v>
      </c>
      <c r="AO50" s="183">
        <f ca="1">IF(AO$13="",0,CHOOSE(Detalhamento.OpçãoServiços,OFFSET(Import.PLQ,$A50-1,AO$15-1,1,1),IF($E50&lt;&gt;1,IF(ISNUMBER(INDEX(Import.PLE,Detalhamento!$E50,Detalhamento!AO$15)),IF(INDEX(Import.PLE,Detalhamento!$E50,Detalhamento!AO$15)&lt;=mediçao,OFFSET(Import.PLQ,$A50-1,AO$15-1,1,1),0),0),PLE!$AA$28*OFFSET(Import.PLQ,$A50-1,AO$15-1,1,1)),IF($E50&lt;&gt;1,IF(ISNUMBER(INDEX(Import.PLE,Detalhamento!$E50,Detalhamento!AO$15)),IF(INDEX(Import.PLE,Detalhamento!$E50,Detalhamento!AO$15)&lt;=mediçao,0,OFFSET(Import.PLQ,$A50-1,AO$15-1,1,1)),OFFSET(Import.PLQ,$A50-1,AO$15-1,1,1)),(1-PLE!$AA$28)*OFFSET(Import.PLQ,$A50-1,AO$15-1,1,1))))</f>
        <v>0</v>
      </c>
      <c r="AP50" s="183">
        <f ca="1">IF(AP$13="",0,CHOOSE(Detalhamento.OpçãoServiços,OFFSET(Import.PLQ,$A50-1,AP$15-1,1,1),IF($E50&lt;&gt;1,IF(ISNUMBER(INDEX(Import.PLE,Detalhamento!$E50,Detalhamento!AP$15)),IF(INDEX(Import.PLE,Detalhamento!$E50,Detalhamento!AP$15)&lt;=mediçao,OFFSET(Import.PLQ,$A50-1,AP$15-1,1,1),0),0),PLE!$AA$28*OFFSET(Import.PLQ,$A50-1,AP$15-1,1,1)),IF($E50&lt;&gt;1,IF(ISNUMBER(INDEX(Import.PLE,Detalhamento!$E50,Detalhamento!AP$15)),IF(INDEX(Import.PLE,Detalhamento!$E50,Detalhamento!AP$15)&lt;=mediçao,0,OFFSET(Import.PLQ,$A50-1,AP$15-1,1,1)),OFFSET(Import.PLQ,$A50-1,AP$15-1,1,1)),(1-PLE!$AA$28)*OFFSET(Import.PLQ,$A50-1,AP$15-1,1,1))))</f>
        <v>0</v>
      </c>
      <c r="AQ50" s="183">
        <f ca="1">IF(AQ$13="",0,CHOOSE(Detalhamento.OpçãoServiços,OFFSET(Import.PLQ,$A50-1,AQ$15-1,1,1),IF($E50&lt;&gt;1,IF(ISNUMBER(INDEX(Import.PLE,Detalhamento!$E50,Detalhamento!AQ$15)),IF(INDEX(Import.PLE,Detalhamento!$E50,Detalhamento!AQ$15)&lt;=mediçao,OFFSET(Import.PLQ,$A50-1,AQ$15-1,1,1),0),0),PLE!$AA$28*OFFSET(Import.PLQ,$A50-1,AQ$15-1,1,1)),IF($E50&lt;&gt;1,IF(ISNUMBER(INDEX(Import.PLE,Detalhamento!$E50,Detalhamento!AQ$15)),IF(INDEX(Import.PLE,Detalhamento!$E50,Detalhamento!AQ$15)&lt;=mediçao,0,OFFSET(Import.PLQ,$A50-1,AQ$15-1,1,1)),OFFSET(Import.PLQ,$A50-1,AQ$15-1,1,1)),(1-PLE!$AA$28)*OFFSET(Import.PLQ,$A50-1,AQ$15-1,1,1))))</f>
        <v>0</v>
      </c>
      <c r="AR50" s="183">
        <f ca="1">IF(AR$13="",0,CHOOSE(Detalhamento.OpçãoServiços,OFFSET(Import.PLQ,$A50-1,AR$15-1,1,1),IF($E50&lt;&gt;1,IF(ISNUMBER(INDEX(Import.PLE,Detalhamento!$E50,Detalhamento!AR$15)),IF(INDEX(Import.PLE,Detalhamento!$E50,Detalhamento!AR$15)&lt;=mediçao,OFFSET(Import.PLQ,$A50-1,AR$15-1,1,1),0),0),PLE!$AA$28*OFFSET(Import.PLQ,$A50-1,AR$15-1,1,1)),IF($E50&lt;&gt;1,IF(ISNUMBER(INDEX(Import.PLE,Detalhamento!$E50,Detalhamento!AR$15)),IF(INDEX(Import.PLE,Detalhamento!$E50,Detalhamento!AR$15)&lt;=mediçao,0,OFFSET(Import.PLQ,$A50-1,AR$15-1,1,1)),OFFSET(Import.PLQ,$A50-1,AR$15-1,1,1)),(1-PLE!$AA$28)*OFFSET(Import.PLQ,$A50-1,AR$15-1,1,1))))</f>
        <v>0</v>
      </c>
      <c r="AS50" s="183">
        <f ca="1">IF(AS$13="",0,CHOOSE(Detalhamento.OpçãoServiços,OFFSET(Import.PLQ,$A50-1,AS$15-1,1,1),IF($E50&lt;&gt;1,IF(ISNUMBER(INDEX(Import.PLE,Detalhamento!$E50,Detalhamento!AS$15)),IF(INDEX(Import.PLE,Detalhamento!$E50,Detalhamento!AS$15)&lt;=mediçao,OFFSET(Import.PLQ,$A50-1,AS$15-1,1,1),0),0),PLE!$AA$28*OFFSET(Import.PLQ,$A50-1,AS$15-1,1,1)),IF($E50&lt;&gt;1,IF(ISNUMBER(INDEX(Import.PLE,Detalhamento!$E50,Detalhamento!AS$15)),IF(INDEX(Import.PLE,Detalhamento!$E50,Detalhamento!AS$15)&lt;=mediçao,0,OFFSET(Import.PLQ,$A50-1,AS$15-1,1,1)),OFFSET(Import.PLQ,$A50-1,AS$15-1,1,1)),(1-PLE!$AA$28)*OFFSET(Import.PLQ,$A50-1,AS$15-1,1,1))))</f>
        <v>0</v>
      </c>
      <c r="AT50" s="183">
        <f ca="1">IF(AT$13="",0,CHOOSE(Detalhamento.OpçãoServiços,OFFSET(Import.PLQ,$A50-1,AT$15-1,1,1),IF($E50&lt;&gt;1,IF(ISNUMBER(INDEX(Import.PLE,Detalhamento!$E50,Detalhamento!AT$15)),IF(INDEX(Import.PLE,Detalhamento!$E50,Detalhamento!AT$15)&lt;=mediçao,OFFSET(Import.PLQ,$A50-1,AT$15-1,1,1),0),0),PLE!$AA$28*OFFSET(Import.PLQ,$A50-1,AT$15-1,1,1)),IF($E50&lt;&gt;1,IF(ISNUMBER(INDEX(Import.PLE,Detalhamento!$E50,Detalhamento!AT$15)),IF(INDEX(Import.PLE,Detalhamento!$E50,Detalhamento!AT$15)&lt;=mediçao,0,OFFSET(Import.PLQ,$A50-1,AT$15-1,1,1)),OFFSET(Import.PLQ,$A50-1,AT$15-1,1,1)),(1-PLE!$AA$28)*OFFSET(Import.PLQ,$A50-1,AT$15-1,1,1))))</f>
        <v>0</v>
      </c>
      <c r="AU50" s="183">
        <f ca="1">IF(AU$13="",0,CHOOSE(Detalhamento.OpçãoServiços,OFFSET(Import.PLQ,$A50-1,AU$15-1,1,1),IF($E50&lt;&gt;1,IF(ISNUMBER(INDEX(Import.PLE,Detalhamento!$E50,Detalhamento!AU$15)),IF(INDEX(Import.PLE,Detalhamento!$E50,Detalhamento!AU$15)&lt;=mediçao,OFFSET(Import.PLQ,$A50-1,AU$15-1,1,1),0),0),PLE!$AA$28*OFFSET(Import.PLQ,$A50-1,AU$15-1,1,1)),IF($E50&lt;&gt;1,IF(ISNUMBER(INDEX(Import.PLE,Detalhamento!$E50,Detalhamento!AU$15)),IF(INDEX(Import.PLE,Detalhamento!$E50,Detalhamento!AU$15)&lt;=mediçao,0,OFFSET(Import.PLQ,$A50-1,AU$15-1,1,1)),OFFSET(Import.PLQ,$A50-1,AU$15-1,1,1)),(1-PLE!$AA$28)*OFFSET(Import.PLQ,$A50-1,AU$15-1,1,1))))</f>
        <v>0</v>
      </c>
      <c r="AV50" s="183">
        <f ca="1">IF(AV$13="",0,CHOOSE(Detalhamento.OpçãoServiços,OFFSET(Import.PLQ,$A50-1,AV$15-1,1,1),IF($E50&lt;&gt;1,IF(ISNUMBER(INDEX(Import.PLE,Detalhamento!$E50,Detalhamento!AV$15)),IF(INDEX(Import.PLE,Detalhamento!$E50,Detalhamento!AV$15)&lt;=mediçao,OFFSET(Import.PLQ,$A50-1,AV$15-1,1,1),0),0),PLE!$AA$28*OFFSET(Import.PLQ,$A50-1,AV$15-1,1,1)),IF($E50&lt;&gt;1,IF(ISNUMBER(INDEX(Import.PLE,Detalhamento!$E50,Detalhamento!AV$15)),IF(INDEX(Import.PLE,Detalhamento!$E50,Detalhamento!AV$15)&lt;=mediçao,0,OFFSET(Import.PLQ,$A50-1,AV$15-1,1,1)),OFFSET(Import.PLQ,$A50-1,AV$15-1,1,1)),(1-PLE!$AA$28)*OFFSET(Import.PLQ,$A50-1,AV$15-1,1,1))))</f>
        <v>0</v>
      </c>
      <c r="AW50" s="183">
        <f ca="1">IF(AW$13="",0,CHOOSE(Detalhamento.OpçãoServiços,OFFSET(Import.PLQ,$A50-1,AW$15-1,1,1),IF($E50&lt;&gt;1,IF(ISNUMBER(INDEX(Import.PLE,Detalhamento!$E50,Detalhamento!AW$15)),IF(INDEX(Import.PLE,Detalhamento!$E50,Detalhamento!AW$15)&lt;=mediçao,OFFSET(Import.PLQ,$A50-1,AW$15-1,1,1),0),0),PLE!$AA$28*OFFSET(Import.PLQ,$A50-1,AW$15-1,1,1)),IF($E50&lt;&gt;1,IF(ISNUMBER(INDEX(Import.PLE,Detalhamento!$E50,Detalhamento!AW$15)),IF(INDEX(Import.PLE,Detalhamento!$E50,Detalhamento!AW$15)&lt;=mediçao,0,OFFSET(Import.PLQ,$A50-1,AW$15-1,1,1)),OFFSET(Import.PLQ,$A50-1,AW$15-1,1,1)),(1-PLE!$AA$28)*OFFSET(Import.PLQ,$A50-1,AW$15-1,1,1))))</f>
        <v>0</v>
      </c>
      <c r="AX50" s="183">
        <f ca="1">IF(AX$13="",0,CHOOSE(Detalhamento.OpçãoServiços,OFFSET(Import.PLQ,$A50-1,AX$15-1,1,1),IF($E50&lt;&gt;1,IF(ISNUMBER(INDEX(Import.PLE,Detalhamento!$E50,Detalhamento!AX$15)),IF(INDEX(Import.PLE,Detalhamento!$E50,Detalhamento!AX$15)&lt;=mediçao,OFFSET(Import.PLQ,$A50-1,AX$15-1,1,1),0),0),PLE!$AA$28*OFFSET(Import.PLQ,$A50-1,AX$15-1,1,1)),IF($E50&lt;&gt;1,IF(ISNUMBER(INDEX(Import.PLE,Detalhamento!$E50,Detalhamento!AX$15)),IF(INDEX(Import.PLE,Detalhamento!$E50,Detalhamento!AX$15)&lt;=mediçao,0,OFFSET(Import.PLQ,$A50-1,AX$15-1,1,1)),OFFSET(Import.PLQ,$A50-1,AX$15-1,1,1)),(1-PLE!$AA$28)*OFFSET(Import.PLQ,$A50-1,AX$15-1,1,1))))</f>
        <v>0</v>
      </c>
      <c r="AY50" s="183">
        <f ca="1">IF(AY$13="",0,CHOOSE(Detalhamento.OpçãoServiços,OFFSET(Import.PLQ,$A50-1,AY$15-1,1,1),IF($E50&lt;&gt;1,IF(ISNUMBER(INDEX(Import.PLE,Detalhamento!$E50,Detalhamento!AY$15)),IF(INDEX(Import.PLE,Detalhamento!$E50,Detalhamento!AY$15)&lt;=mediçao,OFFSET(Import.PLQ,$A50-1,AY$15-1,1,1),0),0),PLE!$AA$28*OFFSET(Import.PLQ,$A50-1,AY$15-1,1,1)),IF($E50&lt;&gt;1,IF(ISNUMBER(INDEX(Import.PLE,Detalhamento!$E50,Detalhamento!AY$15)),IF(INDEX(Import.PLE,Detalhamento!$E50,Detalhamento!AY$15)&lt;=mediçao,0,OFFSET(Import.PLQ,$A50-1,AY$15-1,1,1)),OFFSET(Import.PLQ,$A50-1,AY$15-1,1,1)),(1-PLE!$AA$28)*OFFSET(Import.PLQ,$A50-1,AY$15-1,1,1))))</f>
        <v>0</v>
      </c>
      <c r="AZ50" s="183">
        <f ca="1">IF(AZ$13="",0,CHOOSE(Detalhamento.OpçãoServiços,OFFSET(Import.PLQ,$A50-1,AZ$15-1,1,1),IF($E50&lt;&gt;1,IF(ISNUMBER(INDEX(Import.PLE,Detalhamento!$E50,Detalhamento!AZ$15)),IF(INDEX(Import.PLE,Detalhamento!$E50,Detalhamento!AZ$15)&lt;=mediçao,OFFSET(Import.PLQ,$A50-1,AZ$15-1,1,1),0),0),PLE!$AA$28*OFFSET(Import.PLQ,$A50-1,AZ$15-1,1,1)),IF($E50&lt;&gt;1,IF(ISNUMBER(INDEX(Import.PLE,Detalhamento!$E50,Detalhamento!AZ$15)),IF(INDEX(Import.PLE,Detalhamento!$E50,Detalhamento!AZ$15)&lt;=mediçao,0,OFFSET(Import.PLQ,$A50-1,AZ$15-1,1,1)),OFFSET(Import.PLQ,$A50-1,AZ$15-1,1,1)),(1-PLE!$AA$28)*OFFSET(Import.PLQ,$A50-1,AZ$15-1,1,1))))</f>
        <v>0</v>
      </c>
      <c r="BA50" s="183">
        <f ca="1">IF(BA$13="",0,CHOOSE(Detalhamento.OpçãoServiços,OFFSET(Import.PLQ,$A50-1,BA$15-1,1,1),IF($E50&lt;&gt;1,IF(ISNUMBER(INDEX(Import.PLE,Detalhamento!$E50,Detalhamento!BA$15)),IF(INDEX(Import.PLE,Detalhamento!$E50,Detalhamento!BA$15)&lt;=mediçao,OFFSET(Import.PLQ,$A50-1,BA$15-1,1,1),0),0),PLE!$AA$28*OFFSET(Import.PLQ,$A50-1,BA$15-1,1,1)),IF($E50&lt;&gt;1,IF(ISNUMBER(INDEX(Import.PLE,Detalhamento!$E50,Detalhamento!BA$15)),IF(INDEX(Import.PLE,Detalhamento!$E50,Detalhamento!BA$15)&lt;=mediçao,0,OFFSET(Import.PLQ,$A50-1,BA$15-1,1,1)),OFFSET(Import.PLQ,$A50-1,BA$15-1,1,1)),(1-PLE!$AA$28)*OFFSET(Import.PLQ,$A50-1,BA$15-1,1,1))))</f>
        <v>0</v>
      </c>
      <c r="BB50" s="183">
        <f ca="1">IF(BB$13="",0,CHOOSE(Detalhamento.OpçãoServiços,OFFSET(Import.PLQ,$A50-1,BB$15-1,1,1),IF($E50&lt;&gt;1,IF(ISNUMBER(INDEX(Import.PLE,Detalhamento!$E50,Detalhamento!BB$15)),IF(INDEX(Import.PLE,Detalhamento!$E50,Detalhamento!BB$15)&lt;=mediçao,OFFSET(Import.PLQ,$A50-1,BB$15-1,1,1),0),0),PLE!$AA$28*OFFSET(Import.PLQ,$A50-1,BB$15-1,1,1)),IF($E50&lt;&gt;1,IF(ISNUMBER(INDEX(Import.PLE,Detalhamento!$E50,Detalhamento!BB$15)),IF(INDEX(Import.PLE,Detalhamento!$E50,Detalhamento!BB$15)&lt;=mediçao,0,OFFSET(Import.PLQ,$A50-1,BB$15-1,1,1)),OFFSET(Import.PLQ,$A50-1,BB$15-1,1,1)),(1-PLE!$AA$28)*OFFSET(Import.PLQ,$A50-1,BB$15-1,1,1))))</f>
        <v>0</v>
      </c>
      <c r="BC50" s="183">
        <f ca="1">IF(BC$13="",0,CHOOSE(Detalhamento.OpçãoServiços,OFFSET(Import.PLQ,$A50-1,BC$15-1,1,1),IF($E50&lt;&gt;1,IF(ISNUMBER(INDEX(Import.PLE,Detalhamento!$E50,Detalhamento!BC$15)),IF(INDEX(Import.PLE,Detalhamento!$E50,Detalhamento!BC$15)&lt;=mediçao,OFFSET(Import.PLQ,$A50-1,BC$15-1,1,1),0),0),PLE!$AA$28*OFFSET(Import.PLQ,$A50-1,BC$15-1,1,1)),IF($E50&lt;&gt;1,IF(ISNUMBER(INDEX(Import.PLE,Detalhamento!$E50,Detalhamento!BC$15)),IF(INDEX(Import.PLE,Detalhamento!$E50,Detalhamento!BC$15)&lt;=mediçao,0,OFFSET(Import.PLQ,$A50-1,BC$15-1,1,1)),OFFSET(Import.PLQ,$A50-1,BC$15-1,1,1)),(1-PLE!$AA$28)*OFFSET(Import.PLQ,$A50-1,BC$15-1,1,1))))</f>
        <v>0</v>
      </c>
      <c r="BD50" s="183">
        <f ca="1">IF(BD$13="",0,CHOOSE(Detalhamento.OpçãoServiços,OFFSET(Import.PLQ,$A50-1,BD$15-1,1,1),IF($E50&lt;&gt;1,IF(ISNUMBER(INDEX(Import.PLE,Detalhamento!$E50,Detalhamento!BD$15)),IF(INDEX(Import.PLE,Detalhamento!$E50,Detalhamento!BD$15)&lt;=mediçao,OFFSET(Import.PLQ,$A50-1,BD$15-1,1,1),0),0),PLE!$AA$28*OFFSET(Import.PLQ,$A50-1,BD$15-1,1,1)),IF($E50&lt;&gt;1,IF(ISNUMBER(INDEX(Import.PLE,Detalhamento!$E50,Detalhamento!BD$15)),IF(INDEX(Import.PLE,Detalhamento!$E50,Detalhamento!BD$15)&lt;=mediçao,0,OFFSET(Import.PLQ,$A50-1,BD$15-1,1,1)),OFFSET(Import.PLQ,$A50-1,BD$15-1,1,1)),(1-PLE!$AA$28)*OFFSET(Import.PLQ,$A50-1,BD$15-1,1,1))))</f>
        <v>0</v>
      </c>
      <c r="BE50" s="183">
        <f ca="1">IF(BE$13="",0,CHOOSE(Detalhamento.OpçãoServiços,OFFSET(Import.PLQ,$A50-1,BE$15-1,1,1),IF($E50&lt;&gt;1,IF(ISNUMBER(INDEX(Import.PLE,Detalhamento!$E50,Detalhamento!BE$15)),IF(INDEX(Import.PLE,Detalhamento!$E50,Detalhamento!BE$15)&lt;=mediçao,OFFSET(Import.PLQ,$A50-1,BE$15-1,1,1),0),0),PLE!$AA$28*OFFSET(Import.PLQ,$A50-1,BE$15-1,1,1)),IF($E50&lt;&gt;1,IF(ISNUMBER(INDEX(Import.PLE,Detalhamento!$E50,Detalhamento!BE$15)),IF(INDEX(Import.PLE,Detalhamento!$E50,Detalhamento!BE$15)&lt;=mediçao,0,OFFSET(Import.PLQ,$A50-1,BE$15-1,1,1)),OFFSET(Import.PLQ,$A50-1,BE$15-1,1,1)),(1-PLE!$AA$28)*OFFSET(Import.PLQ,$A50-1,BE$15-1,1,1))))</f>
        <v>0</v>
      </c>
      <c r="BF50" s="183">
        <f ca="1">IF(BF$13="",0,CHOOSE(Detalhamento.OpçãoServiços,OFFSET(Import.PLQ,$A50-1,BF$15-1,1,1),IF($E50&lt;&gt;1,IF(ISNUMBER(INDEX(Import.PLE,Detalhamento!$E50,Detalhamento!BF$15)),IF(INDEX(Import.PLE,Detalhamento!$E50,Detalhamento!BF$15)&lt;=mediçao,OFFSET(Import.PLQ,$A50-1,BF$15-1,1,1),0),0),PLE!$AA$28*OFFSET(Import.PLQ,$A50-1,BF$15-1,1,1)),IF($E50&lt;&gt;1,IF(ISNUMBER(INDEX(Import.PLE,Detalhamento!$E50,Detalhamento!BF$15)),IF(INDEX(Import.PLE,Detalhamento!$E50,Detalhamento!BF$15)&lt;=mediçao,0,OFFSET(Import.PLQ,$A50-1,BF$15-1,1,1)),OFFSET(Import.PLQ,$A50-1,BF$15-1,1,1)),(1-PLE!$AA$28)*OFFSET(Import.PLQ,$A50-1,BF$15-1,1,1))))</f>
        <v>0</v>
      </c>
      <c r="BG50" s="183">
        <f ca="1">IF(BG$13="",0,CHOOSE(Detalhamento.OpçãoServiços,OFFSET(Import.PLQ,$A50-1,BG$15-1,1,1),IF($E50&lt;&gt;1,IF(ISNUMBER(INDEX(Import.PLE,Detalhamento!$E50,Detalhamento!BG$15)),IF(INDEX(Import.PLE,Detalhamento!$E50,Detalhamento!BG$15)&lt;=mediçao,OFFSET(Import.PLQ,$A50-1,BG$15-1,1,1),0),0),PLE!$AA$28*OFFSET(Import.PLQ,$A50-1,BG$15-1,1,1)),IF($E50&lt;&gt;1,IF(ISNUMBER(INDEX(Import.PLE,Detalhamento!$E50,Detalhamento!BG$15)),IF(INDEX(Import.PLE,Detalhamento!$E50,Detalhamento!BG$15)&lt;=mediçao,0,OFFSET(Import.PLQ,$A50-1,BG$15-1,1,1)),OFFSET(Import.PLQ,$A50-1,BG$15-1,1,1)),(1-PLE!$AA$28)*OFFSET(Import.PLQ,$A50-1,BG$15-1,1,1))))</f>
        <v>0</v>
      </c>
      <c r="BH50" s="183">
        <f ca="1">IF(BH$13="",0,CHOOSE(Detalhamento.OpçãoServiços,OFFSET(Import.PLQ,$A50-1,BH$15-1,1,1),IF($E50&lt;&gt;1,IF(ISNUMBER(INDEX(Import.PLE,Detalhamento!$E50,Detalhamento!BH$15)),IF(INDEX(Import.PLE,Detalhamento!$E50,Detalhamento!BH$15)&lt;=mediçao,OFFSET(Import.PLQ,$A50-1,BH$15-1,1,1),0),0),PLE!$AA$28*OFFSET(Import.PLQ,$A50-1,BH$15-1,1,1)),IF($E50&lt;&gt;1,IF(ISNUMBER(INDEX(Import.PLE,Detalhamento!$E50,Detalhamento!BH$15)),IF(INDEX(Import.PLE,Detalhamento!$E50,Detalhamento!BH$15)&lt;=mediçao,0,OFFSET(Import.PLQ,$A50-1,BH$15-1,1,1)),OFFSET(Import.PLQ,$A50-1,BH$15-1,1,1)),(1-PLE!$AA$28)*OFFSET(Import.PLQ,$A50-1,BH$15-1,1,1))))</f>
        <v>0</v>
      </c>
      <c r="BI50" s="183">
        <f ca="1">IF(BI$13="",0,CHOOSE(Detalhamento.OpçãoServiços,OFFSET(Import.PLQ,$A50-1,BI$15-1,1,1),IF($E50&lt;&gt;1,IF(ISNUMBER(INDEX(Import.PLE,Detalhamento!$E50,Detalhamento!BI$15)),IF(INDEX(Import.PLE,Detalhamento!$E50,Detalhamento!BI$15)&lt;=mediçao,OFFSET(Import.PLQ,$A50-1,BI$15-1,1,1),0),0),PLE!$AA$28*OFFSET(Import.PLQ,$A50-1,BI$15-1,1,1)),IF($E50&lt;&gt;1,IF(ISNUMBER(INDEX(Import.PLE,Detalhamento!$E50,Detalhamento!BI$15)),IF(INDEX(Import.PLE,Detalhamento!$E50,Detalhamento!BI$15)&lt;=mediçao,0,OFFSET(Import.PLQ,$A50-1,BI$15-1,1,1)),OFFSET(Import.PLQ,$A50-1,BI$15-1,1,1)),(1-PLE!$AA$28)*OFFSET(Import.PLQ,$A50-1,BI$15-1,1,1))))</f>
        <v>0</v>
      </c>
    </row>
    <row r="51" spans="1:61" hidden="1" x14ac:dyDescent="0.2">
      <c r="A51" s="196">
        <v>35</v>
      </c>
      <c r="B51" s="28" t="str">
        <f t="shared" ref="B51:B70" ca="1" si="15">OFFSET(LIorçamento,$A51-1,B$16,1,1)</f>
        <v/>
      </c>
      <c r="E51" s="193">
        <f t="shared" ref="E51:E70" ca="1" si="16">OFFSET(LIorçamento,$A51-1,E$16,1,1)</f>
        <v>0</v>
      </c>
      <c r="F51" s="194">
        <f t="shared" ref="F51:F82" ca="1" si="17">CHOOSE($B$8,IF(OR(Nível="Serviço",Nível="Evento"),E51*10^4+IF(Nível&lt;&gt;"Evento",A51,0),0),IF(Nível&lt;&gt;"Evento",A51,0))</f>
        <v>0</v>
      </c>
      <c r="G51" s="194">
        <f t="shared" ca="1" si="14"/>
        <v>0</v>
      </c>
      <c r="H51" s="222" t="str">
        <f t="shared" ca="1" si="14"/>
        <v>SINALIZAÇÃO HORIZONTAL</v>
      </c>
      <c r="I51" s="48" t="str">
        <f t="shared" ref="I51:I70" ca="1" si="18">IF(OR(Nível="Serviço",Nível="evento"),OFFSET(LIorçamento,$A51-1,I$16,1,1),"")</f>
        <v/>
      </c>
      <c r="J51" s="183" t="str">
        <f t="shared" ref="J51:J70" ca="1" si="19">IF(OR(Nível="Serviço",Nível="evento"),SUM(L51:BI51),"")</f>
        <v/>
      </c>
      <c r="K51" s="83"/>
      <c r="L51" s="183">
        <f ca="1">IF(L$13="",0,CHOOSE(Detalhamento.OpçãoServiços,OFFSET(Import.PLQ,$A51-1,L$15-1,1,1),IF($E51&lt;&gt;1,IF(ISNUMBER(INDEX(Import.PLE,Detalhamento!$E51,Detalhamento!L$15)),IF(INDEX(Import.PLE,Detalhamento!$E51,Detalhamento!L$15)&lt;=mediçao,OFFSET(Import.PLQ,$A51-1,L$15-1,1,1),0),0),PLE!$AA$28*OFFSET(Import.PLQ,$A51-1,L$15-1,1,1)),IF($E51&lt;&gt;1,IF(ISNUMBER(INDEX(Import.PLE,Detalhamento!$E51,Detalhamento!L$15)),IF(INDEX(Import.PLE,Detalhamento!$E51,Detalhamento!L$15)&lt;=mediçao,0,OFFSET(Import.PLQ,$A51-1,L$15-1,1,1)),OFFSET(Import.PLQ,$A51-1,L$15-1,1,1)),(1-PLE!$AA$28)*OFFSET(Import.PLQ,$A51-1,L$15-1,1,1))))</f>
        <v>0</v>
      </c>
      <c r="M51" s="183">
        <f ca="1">IF(M$13="",0,CHOOSE(Detalhamento.OpçãoServiços,OFFSET(Import.PLQ,$A51-1,M$15-1,1,1),IF($E51&lt;&gt;1,IF(ISNUMBER(INDEX(Import.PLE,Detalhamento!$E51,Detalhamento!M$15)),IF(INDEX(Import.PLE,Detalhamento!$E51,Detalhamento!M$15)&lt;=mediçao,OFFSET(Import.PLQ,$A51-1,M$15-1,1,1),0),0),PLE!$AA$28*OFFSET(Import.PLQ,$A51-1,M$15-1,1,1)),IF($E51&lt;&gt;1,IF(ISNUMBER(INDEX(Import.PLE,Detalhamento!$E51,Detalhamento!M$15)),IF(INDEX(Import.PLE,Detalhamento!$E51,Detalhamento!M$15)&lt;=mediçao,0,OFFSET(Import.PLQ,$A51-1,M$15-1,1,1)),OFFSET(Import.PLQ,$A51-1,M$15-1,1,1)),(1-PLE!$AA$28)*OFFSET(Import.PLQ,$A51-1,M$15-1,1,1))))</f>
        <v>0</v>
      </c>
      <c r="N51" s="183">
        <f ca="1">IF(N$13="",0,CHOOSE(Detalhamento.OpçãoServiços,OFFSET(Import.PLQ,$A51-1,N$15-1,1,1),IF($E51&lt;&gt;1,IF(ISNUMBER(INDEX(Import.PLE,Detalhamento!$E51,Detalhamento!N$15)),IF(INDEX(Import.PLE,Detalhamento!$E51,Detalhamento!N$15)&lt;=mediçao,OFFSET(Import.PLQ,$A51-1,N$15-1,1,1),0),0),PLE!$AA$28*OFFSET(Import.PLQ,$A51-1,N$15-1,1,1)),IF($E51&lt;&gt;1,IF(ISNUMBER(INDEX(Import.PLE,Detalhamento!$E51,Detalhamento!N$15)),IF(INDEX(Import.PLE,Detalhamento!$E51,Detalhamento!N$15)&lt;=mediçao,0,OFFSET(Import.PLQ,$A51-1,N$15-1,1,1)),OFFSET(Import.PLQ,$A51-1,N$15-1,1,1)),(1-PLE!$AA$28)*OFFSET(Import.PLQ,$A51-1,N$15-1,1,1))))</f>
        <v>0</v>
      </c>
      <c r="O51" s="183">
        <f ca="1">IF(O$13="",0,CHOOSE(Detalhamento.OpçãoServiços,OFFSET(Import.PLQ,$A51-1,O$15-1,1,1),IF($E51&lt;&gt;1,IF(ISNUMBER(INDEX(Import.PLE,Detalhamento!$E51,Detalhamento!O$15)),IF(INDEX(Import.PLE,Detalhamento!$E51,Detalhamento!O$15)&lt;=mediçao,OFFSET(Import.PLQ,$A51-1,O$15-1,1,1),0),0),PLE!$AA$28*OFFSET(Import.PLQ,$A51-1,O$15-1,1,1)),IF($E51&lt;&gt;1,IF(ISNUMBER(INDEX(Import.PLE,Detalhamento!$E51,Detalhamento!O$15)),IF(INDEX(Import.PLE,Detalhamento!$E51,Detalhamento!O$15)&lt;=mediçao,0,OFFSET(Import.PLQ,$A51-1,O$15-1,1,1)),OFFSET(Import.PLQ,$A51-1,O$15-1,1,1)),(1-PLE!$AA$28)*OFFSET(Import.PLQ,$A51-1,O$15-1,1,1))))</f>
        <v>0</v>
      </c>
      <c r="P51" s="183">
        <f ca="1">IF(P$13="",0,CHOOSE(Detalhamento.OpçãoServiços,OFFSET(Import.PLQ,$A51-1,P$15-1,1,1),IF($E51&lt;&gt;1,IF(ISNUMBER(INDEX(Import.PLE,Detalhamento!$E51,Detalhamento!P$15)),IF(INDEX(Import.PLE,Detalhamento!$E51,Detalhamento!P$15)&lt;=mediçao,OFFSET(Import.PLQ,$A51-1,P$15-1,1,1),0),0),PLE!$AA$28*OFFSET(Import.PLQ,$A51-1,P$15-1,1,1)),IF($E51&lt;&gt;1,IF(ISNUMBER(INDEX(Import.PLE,Detalhamento!$E51,Detalhamento!P$15)),IF(INDEX(Import.PLE,Detalhamento!$E51,Detalhamento!P$15)&lt;=mediçao,0,OFFSET(Import.PLQ,$A51-1,P$15-1,1,1)),OFFSET(Import.PLQ,$A51-1,P$15-1,1,1)),(1-PLE!$AA$28)*OFFSET(Import.PLQ,$A51-1,P$15-1,1,1))))</f>
        <v>0</v>
      </c>
      <c r="Q51" s="183">
        <f ca="1">IF(Q$13="",0,CHOOSE(Detalhamento.OpçãoServiços,OFFSET(Import.PLQ,$A51-1,Q$15-1,1,1),IF($E51&lt;&gt;1,IF(ISNUMBER(INDEX(Import.PLE,Detalhamento!$E51,Detalhamento!Q$15)),IF(INDEX(Import.PLE,Detalhamento!$E51,Detalhamento!Q$15)&lt;=mediçao,OFFSET(Import.PLQ,$A51-1,Q$15-1,1,1),0),0),PLE!$AA$28*OFFSET(Import.PLQ,$A51-1,Q$15-1,1,1)),IF($E51&lt;&gt;1,IF(ISNUMBER(INDEX(Import.PLE,Detalhamento!$E51,Detalhamento!Q$15)),IF(INDEX(Import.PLE,Detalhamento!$E51,Detalhamento!Q$15)&lt;=mediçao,0,OFFSET(Import.PLQ,$A51-1,Q$15-1,1,1)),OFFSET(Import.PLQ,$A51-1,Q$15-1,1,1)),(1-PLE!$AA$28)*OFFSET(Import.PLQ,$A51-1,Q$15-1,1,1))))</f>
        <v>0</v>
      </c>
      <c r="R51" s="183">
        <f ca="1">IF(R$13="",0,CHOOSE(Detalhamento.OpçãoServiços,OFFSET(Import.PLQ,$A51-1,R$15-1,1,1),IF($E51&lt;&gt;1,IF(ISNUMBER(INDEX(Import.PLE,Detalhamento!$E51,Detalhamento!R$15)),IF(INDEX(Import.PLE,Detalhamento!$E51,Detalhamento!R$15)&lt;=mediçao,OFFSET(Import.PLQ,$A51-1,R$15-1,1,1),0),0),PLE!$AA$28*OFFSET(Import.PLQ,$A51-1,R$15-1,1,1)),IF($E51&lt;&gt;1,IF(ISNUMBER(INDEX(Import.PLE,Detalhamento!$E51,Detalhamento!R$15)),IF(INDEX(Import.PLE,Detalhamento!$E51,Detalhamento!R$15)&lt;=mediçao,0,OFFSET(Import.PLQ,$A51-1,R$15-1,1,1)),OFFSET(Import.PLQ,$A51-1,R$15-1,1,1)),(1-PLE!$AA$28)*OFFSET(Import.PLQ,$A51-1,R$15-1,1,1))))</f>
        <v>0</v>
      </c>
      <c r="S51" s="183">
        <f ca="1">IF(S$13="",0,CHOOSE(Detalhamento.OpçãoServiços,OFFSET(Import.PLQ,$A51-1,S$15-1,1,1),IF($E51&lt;&gt;1,IF(ISNUMBER(INDEX(Import.PLE,Detalhamento!$E51,Detalhamento!S$15)),IF(INDEX(Import.PLE,Detalhamento!$E51,Detalhamento!S$15)&lt;=mediçao,OFFSET(Import.PLQ,$A51-1,S$15-1,1,1),0),0),PLE!$AA$28*OFFSET(Import.PLQ,$A51-1,S$15-1,1,1)),IF($E51&lt;&gt;1,IF(ISNUMBER(INDEX(Import.PLE,Detalhamento!$E51,Detalhamento!S$15)),IF(INDEX(Import.PLE,Detalhamento!$E51,Detalhamento!S$15)&lt;=mediçao,0,OFFSET(Import.PLQ,$A51-1,S$15-1,1,1)),OFFSET(Import.PLQ,$A51-1,S$15-1,1,1)),(1-PLE!$AA$28)*OFFSET(Import.PLQ,$A51-1,S$15-1,1,1))))</f>
        <v>0</v>
      </c>
      <c r="T51" s="183">
        <f ca="1">IF(T$13="",0,CHOOSE(Detalhamento.OpçãoServiços,OFFSET(Import.PLQ,$A51-1,T$15-1,1,1),IF($E51&lt;&gt;1,IF(ISNUMBER(INDEX(Import.PLE,Detalhamento!$E51,Detalhamento!T$15)),IF(INDEX(Import.PLE,Detalhamento!$E51,Detalhamento!T$15)&lt;=mediçao,OFFSET(Import.PLQ,$A51-1,T$15-1,1,1),0),0),PLE!$AA$28*OFFSET(Import.PLQ,$A51-1,T$15-1,1,1)),IF($E51&lt;&gt;1,IF(ISNUMBER(INDEX(Import.PLE,Detalhamento!$E51,Detalhamento!T$15)),IF(INDEX(Import.PLE,Detalhamento!$E51,Detalhamento!T$15)&lt;=mediçao,0,OFFSET(Import.PLQ,$A51-1,T$15-1,1,1)),OFFSET(Import.PLQ,$A51-1,T$15-1,1,1)),(1-PLE!$AA$28)*OFFSET(Import.PLQ,$A51-1,T$15-1,1,1))))</f>
        <v>0</v>
      </c>
      <c r="U51" s="183">
        <f ca="1">IF(U$13="",0,CHOOSE(Detalhamento.OpçãoServiços,OFFSET(Import.PLQ,$A51-1,U$15-1,1,1),IF($E51&lt;&gt;1,IF(ISNUMBER(INDEX(Import.PLE,Detalhamento!$E51,Detalhamento!U$15)),IF(INDEX(Import.PLE,Detalhamento!$E51,Detalhamento!U$15)&lt;=mediçao,OFFSET(Import.PLQ,$A51-1,U$15-1,1,1),0),0),PLE!$AA$28*OFFSET(Import.PLQ,$A51-1,U$15-1,1,1)),IF($E51&lt;&gt;1,IF(ISNUMBER(INDEX(Import.PLE,Detalhamento!$E51,Detalhamento!U$15)),IF(INDEX(Import.PLE,Detalhamento!$E51,Detalhamento!U$15)&lt;=mediçao,0,OFFSET(Import.PLQ,$A51-1,U$15-1,1,1)),OFFSET(Import.PLQ,$A51-1,U$15-1,1,1)),(1-PLE!$AA$28)*OFFSET(Import.PLQ,$A51-1,U$15-1,1,1))))</f>
        <v>0</v>
      </c>
      <c r="V51" s="183">
        <f ca="1">IF(V$13="",0,CHOOSE(Detalhamento.OpçãoServiços,OFFSET(Import.PLQ,$A51-1,V$15-1,1,1),IF($E51&lt;&gt;1,IF(ISNUMBER(INDEX(Import.PLE,Detalhamento!$E51,Detalhamento!V$15)),IF(INDEX(Import.PLE,Detalhamento!$E51,Detalhamento!V$15)&lt;=mediçao,OFFSET(Import.PLQ,$A51-1,V$15-1,1,1),0),0),PLE!$AA$28*OFFSET(Import.PLQ,$A51-1,V$15-1,1,1)),IF($E51&lt;&gt;1,IF(ISNUMBER(INDEX(Import.PLE,Detalhamento!$E51,Detalhamento!V$15)),IF(INDEX(Import.PLE,Detalhamento!$E51,Detalhamento!V$15)&lt;=mediçao,0,OFFSET(Import.PLQ,$A51-1,V$15-1,1,1)),OFFSET(Import.PLQ,$A51-1,V$15-1,1,1)),(1-PLE!$AA$28)*OFFSET(Import.PLQ,$A51-1,V$15-1,1,1))))</f>
        <v>0</v>
      </c>
      <c r="W51" s="183">
        <f ca="1">IF(W$13="",0,CHOOSE(Detalhamento.OpçãoServiços,OFFSET(Import.PLQ,$A51-1,W$15-1,1,1),IF($E51&lt;&gt;1,IF(ISNUMBER(INDEX(Import.PLE,Detalhamento!$E51,Detalhamento!W$15)),IF(INDEX(Import.PLE,Detalhamento!$E51,Detalhamento!W$15)&lt;=mediçao,OFFSET(Import.PLQ,$A51-1,W$15-1,1,1),0),0),PLE!$AA$28*OFFSET(Import.PLQ,$A51-1,W$15-1,1,1)),IF($E51&lt;&gt;1,IF(ISNUMBER(INDEX(Import.PLE,Detalhamento!$E51,Detalhamento!W$15)),IF(INDEX(Import.PLE,Detalhamento!$E51,Detalhamento!W$15)&lt;=mediçao,0,OFFSET(Import.PLQ,$A51-1,W$15-1,1,1)),OFFSET(Import.PLQ,$A51-1,W$15-1,1,1)),(1-PLE!$AA$28)*OFFSET(Import.PLQ,$A51-1,W$15-1,1,1))))</f>
        <v>0</v>
      </c>
      <c r="X51" s="183">
        <f ca="1">IF(X$13="",0,CHOOSE(Detalhamento.OpçãoServiços,OFFSET(Import.PLQ,$A51-1,X$15-1,1,1),IF($E51&lt;&gt;1,IF(ISNUMBER(INDEX(Import.PLE,Detalhamento!$E51,Detalhamento!X$15)),IF(INDEX(Import.PLE,Detalhamento!$E51,Detalhamento!X$15)&lt;=mediçao,OFFSET(Import.PLQ,$A51-1,X$15-1,1,1),0),0),PLE!$AA$28*OFFSET(Import.PLQ,$A51-1,X$15-1,1,1)),IF($E51&lt;&gt;1,IF(ISNUMBER(INDEX(Import.PLE,Detalhamento!$E51,Detalhamento!X$15)),IF(INDEX(Import.PLE,Detalhamento!$E51,Detalhamento!X$15)&lt;=mediçao,0,OFFSET(Import.PLQ,$A51-1,X$15-1,1,1)),OFFSET(Import.PLQ,$A51-1,X$15-1,1,1)),(1-PLE!$AA$28)*OFFSET(Import.PLQ,$A51-1,X$15-1,1,1))))</f>
        <v>0</v>
      </c>
      <c r="Y51" s="183">
        <f ca="1">IF(Y$13="",0,CHOOSE(Detalhamento.OpçãoServiços,OFFSET(Import.PLQ,$A51-1,Y$15-1,1,1),IF($E51&lt;&gt;1,IF(ISNUMBER(INDEX(Import.PLE,Detalhamento!$E51,Detalhamento!Y$15)),IF(INDEX(Import.PLE,Detalhamento!$E51,Detalhamento!Y$15)&lt;=mediçao,OFFSET(Import.PLQ,$A51-1,Y$15-1,1,1),0),0),PLE!$AA$28*OFFSET(Import.PLQ,$A51-1,Y$15-1,1,1)),IF($E51&lt;&gt;1,IF(ISNUMBER(INDEX(Import.PLE,Detalhamento!$E51,Detalhamento!Y$15)),IF(INDEX(Import.PLE,Detalhamento!$E51,Detalhamento!Y$15)&lt;=mediçao,0,OFFSET(Import.PLQ,$A51-1,Y$15-1,1,1)),OFFSET(Import.PLQ,$A51-1,Y$15-1,1,1)),(1-PLE!$AA$28)*OFFSET(Import.PLQ,$A51-1,Y$15-1,1,1))))</f>
        <v>0</v>
      </c>
      <c r="Z51" s="183">
        <f ca="1">IF(Z$13="",0,CHOOSE(Detalhamento.OpçãoServiços,OFFSET(Import.PLQ,$A51-1,Z$15-1,1,1),IF($E51&lt;&gt;1,IF(ISNUMBER(INDEX(Import.PLE,Detalhamento!$E51,Detalhamento!Z$15)),IF(INDEX(Import.PLE,Detalhamento!$E51,Detalhamento!Z$15)&lt;=mediçao,OFFSET(Import.PLQ,$A51-1,Z$15-1,1,1),0),0),PLE!$AA$28*OFFSET(Import.PLQ,$A51-1,Z$15-1,1,1)),IF($E51&lt;&gt;1,IF(ISNUMBER(INDEX(Import.PLE,Detalhamento!$E51,Detalhamento!Z$15)),IF(INDEX(Import.PLE,Detalhamento!$E51,Detalhamento!Z$15)&lt;=mediçao,0,OFFSET(Import.PLQ,$A51-1,Z$15-1,1,1)),OFFSET(Import.PLQ,$A51-1,Z$15-1,1,1)),(1-PLE!$AA$28)*OFFSET(Import.PLQ,$A51-1,Z$15-1,1,1))))</f>
        <v>0</v>
      </c>
      <c r="AA51" s="183">
        <f ca="1">IF(AA$13="",0,CHOOSE(Detalhamento.OpçãoServiços,OFFSET(Import.PLQ,$A51-1,AA$15-1,1,1),IF($E51&lt;&gt;1,IF(ISNUMBER(INDEX(Import.PLE,Detalhamento!$E51,Detalhamento!AA$15)),IF(INDEX(Import.PLE,Detalhamento!$E51,Detalhamento!AA$15)&lt;=mediçao,OFFSET(Import.PLQ,$A51-1,AA$15-1,1,1),0),0),PLE!$AA$28*OFFSET(Import.PLQ,$A51-1,AA$15-1,1,1)),IF($E51&lt;&gt;1,IF(ISNUMBER(INDEX(Import.PLE,Detalhamento!$E51,Detalhamento!AA$15)),IF(INDEX(Import.PLE,Detalhamento!$E51,Detalhamento!AA$15)&lt;=mediçao,0,OFFSET(Import.PLQ,$A51-1,AA$15-1,1,1)),OFFSET(Import.PLQ,$A51-1,AA$15-1,1,1)),(1-PLE!$AA$28)*OFFSET(Import.PLQ,$A51-1,AA$15-1,1,1))))</f>
        <v>0</v>
      </c>
      <c r="AB51" s="183">
        <f ca="1">IF(AB$13="",0,CHOOSE(Detalhamento.OpçãoServiços,OFFSET(Import.PLQ,$A51-1,AB$15-1,1,1),IF($E51&lt;&gt;1,IF(ISNUMBER(INDEX(Import.PLE,Detalhamento!$E51,Detalhamento!AB$15)),IF(INDEX(Import.PLE,Detalhamento!$E51,Detalhamento!AB$15)&lt;=mediçao,OFFSET(Import.PLQ,$A51-1,AB$15-1,1,1),0),0),PLE!$AA$28*OFFSET(Import.PLQ,$A51-1,AB$15-1,1,1)),IF($E51&lt;&gt;1,IF(ISNUMBER(INDEX(Import.PLE,Detalhamento!$E51,Detalhamento!AB$15)),IF(INDEX(Import.PLE,Detalhamento!$E51,Detalhamento!AB$15)&lt;=mediçao,0,OFFSET(Import.PLQ,$A51-1,AB$15-1,1,1)),OFFSET(Import.PLQ,$A51-1,AB$15-1,1,1)),(1-PLE!$AA$28)*OFFSET(Import.PLQ,$A51-1,AB$15-1,1,1))))</f>
        <v>0</v>
      </c>
      <c r="AC51" s="183">
        <f ca="1">IF(AC$13="",0,CHOOSE(Detalhamento.OpçãoServiços,OFFSET(Import.PLQ,$A51-1,AC$15-1,1,1),IF($E51&lt;&gt;1,IF(ISNUMBER(INDEX(Import.PLE,Detalhamento!$E51,Detalhamento!AC$15)),IF(INDEX(Import.PLE,Detalhamento!$E51,Detalhamento!AC$15)&lt;=mediçao,OFFSET(Import.PLQ,$A51-1,AC$15-1,1,1),0),0),PLE!$AA$28*OFFSET(Import.PLQ,$A51-1,AC$15-1,1,1)),IF($E51&lt;&gt;1,IF(ISNUMBER(INDEX(Import.PLE,Detalhamento!$E51,Detalhamento!AC$15)),IF(INDEX(Import.PLE,Detalhamento!$E51,Detalhamento!AC$15)&lt;=mediçao,0,OFFSET(Import.PLQ,$A51-1,AC$15-1,1,1)),OFFSET(Import.PLQ,$A51-1,AC$15-1,1,1)),(1-PLE!$AA$28)*OFFSET(Import.PLQ,$A51-1,AC$15-1,1,1))))</f>
        <v>0</v>
      </c>
      <c r="AD51" s="183">
        <f ca="1">IF(AD$13="",0,CHOOSE(Detalhamento.OpçãoServiços,OFFSET(Import.PLQ,$A51-1,AD$15-1,1,1),IF($E51&lt;&gt;1,IF(ISNUMBER(INDEX(Import.PLE,Detalhamento!$E51,Detalhamento!AD$15)),IF(INDEX(Import.PLE,Detalhamento!$E51,Detalhamento!AD$15)&lt;=mediçao,OFFSET(Import.PLQ,$A51-1,AD$15-1,1,1),0),0),PLE!$AA$28*OFFSET(Import.PLQ,$A51-1,AD$15-1,1,1)),IF($E51&lt;&gt;1,IF(ISNUMBER(INDEX(Import.PLE,Detalhamento!$E51,Detalhamento!AD$15)),IF(INDEX(Import.PLE,Detalhamento!$E51,Detalhamento!AD$15)&lt;=mediçao,0,OFFSET(Import.PLQ,$A51-1,AD$15-1,1,1)),OFFSET(Import.PLQ,$A51-1,AD$15-1,1,1)),(1-PLE!$AA$28)*OFFSET(Import.PLQ,$A51-1,AD$15-1,1,1))))</f>
        <v>0</v>
      </c>
      <c r="AE51" s="183">
        <f ca="1">IF(AE$13="",0,CHOOSE(Detalhamento.OpçãoServiços,OFFSET(Import.PLQ,$A51-1,AE$15-1,1,1),IF($E51&lt;&gt;1,IF(ISNUMBER(INDEX(Import.PLE,Detalhamento!$E51,Detalhamento!AE$15)),IF(INDEX(Import.PLE,Detalhamento!$E51,Detalhamento!AE$15)&lt;=mediçao,OFFSET(Import.PLQ,$A51-1,AE$15-1,1,1),0),0),PLE!$AA$28*OFFSET(Import.PLQ,$A51-1,AE$15-1,1,1)),IF($E51&lt;&gt;1,IF(ISNUMBER(INDEX(Import.PLE,Detalhamento!$E51,Detalhamento!AE$15)),IF(INDEX(Import.PLE,Detalhamento!$E51,Detalhamento!AE$15)&lt;=mediçao,0,OFFSET(Import.PLQ,$A51-1,AE$15-1,1,1)),OFFSET(Import.PLQ,$A51-1,AE$15-1,1,1)),(1-PLE!$AA$28)*OFFSET(Import.PLQ,$A51-1,AE$15-1,1,1))))</f>
        <v>0</v>
      </c>
      <c r="AF51" s="183">
        <f ca="1">IF(AF$13="",0,CHOOSE(Detalhamento.OpçãoServiços,OFFSET(Import.PLQ,$A51-1,AF$15-1,1,1),IF($E51&lt;&gt;1,IF(ISNUMBER(INDEX(Import.PLE,Detalhamento!$E51,Detalhamento!AF$15)),IF(INDEX(Import.PLE,Detalhamento!$E51,Detalhamento!AF$15)&lt;=mediçao,OFFSET(Import.PLQ,$A51-1,AF$15-1,1,1),0),0),PLE!$AA$28*OFFSET(Import.PLQ,$A51-1,AF$15-1,1,1)),IF($E51&lt;&gt;1,IF(ISNUMBER(INDEX(Import.PLE,Detalhamento!$E51,Detalhamento!AF$15)),IF(INDEX(Import.PLE,Detalhamento!$E51,Detalhamento!AF$15)&lt;=mediçao,0,OFFSET(Import.PLQ,$A51-1,AF$15-1,1,1)),OFFSET(Import.PLQ,$A51-1,AF$15-1,1,1)),(1-PLE!$AA$28)*OFFSET(Import.PLQ,$A51-1,AF$15-1,1,1))))</f>
        <v>0</v>
      </c>
      <c r="AG51" s="183">
        <f ca="1">IF(AG$13="",0,CHOOSE(Detalhamento.OpçãoServiços,OFFSET(Import.PLQ,$A51-1,AG$15-1,1,1),IF($E51&lt;&gt;1,IF(ISNUMBER(INDEX(Import.PLE,Detalhamento!$E51,Detalhamento!AG$15)),IF(INDEX(Import.PLE,Detalhamento!$E51,Detalhamento!AG$15)&lt;=mediçao,OFFSET(Import.PLQ,$A51-1,AG$15-1,1,1),0),0),PLE!$AA$28*OFFSET(Import.PLQ,$A51-1,AG$15-1,1,1)),IF($E51&lt;&gt;1,IF(ISNUMBER(INDEX(Import.PLE,Detalhamento!$E51,Detalhamento!AG$15)),IF(INDEX(Import.PLE,Detalhamento!$E51,Detalhamento!AG$15)&lt;=mediçao,0,OFFSET(Import.PLQ,$A51-1,AG$15-1,1,1)),OFFSET(Import.PLQ,$A51-1,AG$15-1,1,1)),(1-PLE!$AA$28)*OFFSET(Import.PLQ,$A51-1,AG$15-1,1,1))))</f>
        <v>0</v>
      </c>
      <c r="AH51" s="183">
        <f ca="1">IF(AH$13="",0,CHOOSE(Detalhamento.OpçãoServiços,OFFSET(Import.PLQ,$A51-1,AH$15-1,1,1),IF($E51&lt;&gt;1,IF(ISNUMBER(INDEX(Import.PLE,Detalhamento!$E51,Detalhamento!AH$15)),IF(INDEX(Import.PLE,Detalhamento!$E51,Detalhamento!AH$15)&lt;=mediçao,OFFSET(Import.PLQ,$A51-1,AH$15-1,1,1),0),0),PLE!$AA$28*OFFSET(Import.PLQ,$A51-1,AH$15-1,1,1)),IF($E51&lt;&gt;1,IF(ISNUMBER(INDEX(Import.PLE,Detalhamento!$E51,Detalhamento!AH$15)),IF(INDEX(Import.PLE,Detalhamento!$E51,Detalhamento!AH$15)&lt;=mediçao,0,OFFSET(Import.PLQ,$A51-1,AH$15-1,1,1)),OFFSET(Import.PLQ,$A51-1,AH$15-1,1,1)),(1-PLE!$AA$28)*OFFSET(Import.PLQ,$A51-1,AH$15-1,1,1))))</f>
        <v>0</v>
      </c>
      <c r="AI51" s="183">
        <f ca="1">IF(AI$13="",0,CHOOSE(Detalhamento.OpçãoServiços,OFFSET(Import.PLQ,$A51-1,AI$15-1,1,1),IF($E51&lt;&gt;1,IF(ISNUMBER(INDEX(Import.PLE,Detalhamento!$E51,Detalhamento!AI$15)),IF(INDEX(Import.PLE,Detalhamento!$E51,Detalhamento!AI$15)&lt;=mediçao,OFFSET(Import.PLQ,$A51-1,AI$15-1,1,1),0),0),PLE!$AA$28*OFFSET(Import.PLQ,$A51-1,AI$15-1,1,1)),IF($E51&lt;&gt;1,IF(ISNUMBER(INDEX(Import.PLE,Detalhamento!$E51,Detalhamento!AI$15)),IF(INDEX(Import.PLE,Detalhamento!$E51,Detalhamento!AI$15)&lt;=mediçao,0,OFFSET(Import.PLQ,$A51-1,AI$15-1,1,1)),OFFSET(Import.PLQ,$A51-1,AI$15-1,1,1)),(1-PLE!$AA$28)*OFFSET(Import.PLQ,$A51-1,AI$15-1,1,1))))</f>
        <v>0</v>
      </c>
      <c r="AJ51" s="183">
        <f ca="1">IF(AJ$13="",0,CHOOSE(Detalhamento.OpçãoServiços,OFFSET(Import.PLQ,$A51-1,AJ$15-1,1,1),IF($E51&lt;&gt;1,IF(ISNUMBER(INDEX(Import.PLE,Detalhamento!$E51,Detalhamento!AJ$15)),IF(INDEX(Import.PLE,Detalhamento!$E51,Detalhamento!AJ$15)&lt;=mediçao,OFFSET(Import.PLQ,$A51-1,AJ$15-1,1,1),0),0),PLE!$AA$28*OFFSET(Import.PLQ,$A51-1,AJ$15-1,1,1)),IF($E51&lt;&gt;1,IF(ISNUMBER(INDEX(Import.PLE,Detalhamento!$E51,Detalhamento!AJ$15)),IF(INDEX(Import.PLE,Detalhamento!$E51,Detalhamento!AJ$15)&lt;=mediçao,0,OFFSET(Import.PLQ,$A51-1,AJ$15-1,1,1)),OFFSET(Import.PLQ,$A51-1,AJ$15-1,1,1)),(1-PLE!$AA$28)*OFFSET(Import.PLQ,$A51-1,AJ$15-1,1,1))))</f>
        <v>0</v>
      </c>
      <c r="AK51" s="183">
        <f ca="1">IF(AK$13="",0,CHOOSE(Detalhamento.OpçãoServiços,OFFSET(Import.PLQ,$A51-1,AK$15-1,1,1),IF($E51&lt;&gt;1,IF(ISNUMBER(INDEX(Import.PLE,Detalhamento!$E51,Detalhamento!AK$15)),IF(INDEX(Import.PLE,Detalhamento!$E51,Detalhamento!AK$15)&lt;=mediçao,OFFSET(Import.PLQ,$A51-1,AK$15-1,1,1),0),0),PLE!$AA$28*OFFSET(Import.PLQ,$A51-1,AK$15-1,1,1)),IF($E51&lt;&gt;1,IF(ISNUMBER(INDEX(Import.PLE,Detalhamento!$E51,Detalhamento!AK$15)),IF(INDEX(Import.PLE,Detalhamento!$E51,Detalhamento!AK$15)&lt;=mediçao,0,OFFSET(Import.PLQ,$A51-1,AK$15-1,1,1)),OFFSET(Import.PLQ,$A51-1,AK$15-1,1,1)),(1-PLE!$AA$28)*OFFSET(Import.PLQ,$A51-1,AK$15-1,1,1))))</f>
        <v>0</v>
      </c>
      <c r="AL51" s="183">
        <f ca="1">IF(AL$13="",0,CHOOSE(Detalhamento.OpçãoServiços,OFFSET(Import.PLQ,$A51-1,AL$15-1,1,1),IF($E51&lt;&gt;1,IF(ISNUMBER(INDEX(Import.PLE,Detalhamento!$E51,Detalhamento!AL$15)),IF(INDEX(Import.PLE,Detalhamento!$E51,Detalhamento!AL$15)&lt;=mediçao,OFFSET(Import.PLQ,$A51-1,AL$15-1,1,1),0),0),PLE!$AA$28*OFFSET(Import.PLQ,$A51-1,AL$15-1,1,1)),IF($E51&lt;&gt;1,IF(ISNUMBER(INDEX(Import.PLE,Detalhamento!$E51,Detalhamento!AL$15)),IF(INDEX(Import.PLE,Detalhamento!$E51,Detalhamento!AL$15)&lt;=mediçao,0,OFFSET(Import.PLQ,$A51-1,AL$15-1,1,1)),OFFSET(Import.PLQ,$A51-1,AL$15-1,1,1)),(1-PLE!$AA$28)*OFFSET(Import.PLQ,$A51-1,AL$15-1,1,1))))</f>
        <v>0</v>
      </c>
      <c r="AM51" s="183">
        <f ca="1">IF(AM$13="",0,CHOOSE(Detalhamento.OpçãoServiços,OFFSET(Import.PLQ,$A51-1,AM$15-1,1,1),IF($E51&lt;&gt;1,IF(ISNUMBER(INDEX(Import.PLE,Detalhamento!$E51,Detalhamento!AM$15)),IF(INDEX(Import.PLE,Detalhamento!$E51,Detalhamento!AM$15)&lt;=mediçao,OFFSET(Import.PLQ,$A51-1,AM$15-1,1,1),0),0),PLE!$AA$28*OFFSET(Import.PLQ,$A51-1,AM$15-1,1,1)),IF($E51&lt;&gt;1,IF(ISNUMBER(INDEX(Import.PLE,Detalhamento!$E51,Detalhamento!AM$15)),IF(INDEX(Import.PLE,Detalhamento!$E51,Detalhamento!AM$15)&lt;=mediçao,0,OFFSET(Import.PLQ,$A51-1,AM$15-1,1,1)),OFFSET(Import.PLQ,$A51-1,AM$15-1,1,1)),(1-PLE!$AA$28)*OFFSET(Import.PLQ,$A51-1,AM$15-1,1,1))))</f>
        <v>0</v>
      </c>
      <c r="AN51" s="183">
        <f ca="1">IF(AN$13="",0,CHOOSE(Detalhamento.OpçãoServiços,OFFSET(Import.PLQ,$A51-1,AN$15-1,1,1),IF($E51&lt;&gt;1,IF(ISNUMBER(INDEX(Import.PLE,Detalhamento!$E51,Detalhamento!AN$15)),IF(INDEX(Import.PLE,Detalhamento!$E51,Detalhamento!AN$15)&lt;=mediçao,OFFSET(Import.PLQ,$A51-1,AN$15-1,1,1),0),0),PLE!$AA$28*OFFSET(Import.PLQ,$A51-1,AN$15-1,1,1)),IF($E51&lt;&gt;1,IF(ISNUMBER(INDEX(Import.PLE,Detalhamento!$E51,Detalhamento!AN$15)),IF(INDEX(Import.PLE,Detalhamento!$E51,Detalhamento!AN$15)&lt;=mediçao,0,OFFSET(Import.PLQ,$A51-1,AN$15-1,1,1)),OFFSET(Import.PLQ,$A51-1,AN$15-1,1,1)),(1-PLE!$AA$28)*OFFSET(Import.PLQ,$A51-1,AN$15-1,1,1))))</f>
        <v>0</v>
      </c>
      <c r="AO51" s="183">
        <f ca="1">IF(AO$13="",0,CHOOSE(Detalhamento.OpçãoServiços,OFFSET(Import.PLQ,$A51-1,AO$15-1,1,1),IF($E51&lt;&gt;1,IF(ISNUMBER(INDEX(Import.PLE,Detalhamento!$E51,Detalhamento!AO$15)),IF(INDEX(Import.PLE,Detalhamento!$E51,Detalhamento!AO$15)&lt;=mediçao,OFFSET(Import.PLQ,$A51-1,AO$15-1,1,1),0),0),PLE!$AA$28*OFFSET(Import.PLQ,$A51-1,AO$15-1,1,1)),IF($E51&lt;&gt;1,IF(ISNUMBER(INDEX(Import.PLE,Detalhamento!$E51,Detalhamento!AO$15)),IF(INDEX(Import.PLE,Detalhamento!$E51,Detalhamento!AO$15)&lt;=mediçao,0,OFFSET(Import.PLQ,$A51-1,AO$15-1,1,1)),OFFSET(Import.PLQ,$A51-1,AO$15-1,1,1)),(1-PLE!$AA$28)*OFFSET(Import.PLQ,$A51-1,AO$15-1,1,1))))</f>
        <v>0</v>
      </c>
      <c r="AP51" s="183">
        <f ca="1">IF(AP$13="",0,CHOOSE(Detalhamento.OpçãoServiços,OFFSET(Import.PLQ,$A51-1,AP$15-1,1,1),IF($E51&lt;&gt;1,IF(ISNUMBER(INDEX(Import.PLE,Detalhamento!$E51,Detalhamento!AP$15)),IF(INDEX(Import.PLE,Detalhamento!$E51,Detalhamento!AP$15)&lt;=mediçao,OFFSET(Import.PLQ,$A51-1,AP$15-1,1,1),0),0),PLE!$AA$28*OFFSET(Import.PLQ,$A51-1,AP$15-1,1,1)),IF($E51&lt;&gt;1,IF(ISNUMBER(INDEX(Import.PLE,Detalhamento!$E51,Detalhamento!AP$15)),IF(INDEX(Import.PLE,Detalhamento!$E51,Detalhamento!AP$15)&lt;=mediçao,0,OFFSET(Import.PLQ,$A51-1,AP$15-1,1,1)),OFFSET(Import.PLQ,$A51-1,AP$15-1,1,1)),(1-PLE!$AA$28)*OFFSET(Import.PLQ,$A51-1,AP$15-1,1,1))))</f>
        <v>0</v>
      </c>
      <c r="AQ51" s="183">
        <f ca="1">IF(AQ$13="",0,CHOOSE(Detalhamento.OpçãoServiços,OFFSET(Import.PLQ,$A51-1,AQ$15-1,1,1),IF($E51&lt;&gt;1,IF(ISNUMBER(INDEX(Import.PLE,Detalhamento!$E51,Detalhamento!AQ$15)),IF(INDEX(Import.PLE,Detalhamento!$E51,Detalhamento!AQ$15)&lt;=mediçao,OFFSET(Import.PLQ,$A51-1,AQ$15-1,1,1),0),0),PLE!$AA$28*OFFSET(Import.PLQ,$A51-1,AQ$15-1,1,1)),IF($E51&lt;&gt;1,IF(ISNUMBER(INDEX(Import.PLE,Detalhamento!$E51,Detalhamento!AQ$15)),IF(INDEX(Import.PLE,Detalhamento!$E51,Detalhamento!AQ$15)&lt;=mediçao,0,OFFSET(Import.PLQ,$A51-1,AQ$15-1,1,1)),OFFSET(Import.PLQ,$A51-1,AQ$15-1,1,1)),(1-PLE!$AA$28)*OFFSET(Import.PLQ,$A51-1,AQ$15-1,1,1))))</f>
        <v>0</v>
      </c>
      <c r="AR51" s="183">
        <f ca="1">IF(AR$13="",0,CHOOSE(Detalhamento.OpçãoServiços,OFFSET(Import.PLQ,$A51-1,AR$15-1,1,1),IF($E51&lt;&gt;1,IF(ISNUMBER(INDEX(Import.PLE,Detalhamento!$E51,Detalhamento!AR$15)),IF(INDEX(Import.PLE,Detalhamento!$E51,Detalhamento!AR$15)&lt;=mediçao,OFFSET(Import.PLQ,$A51-1,AR$15-1,1,1),0),0),PLE!$AA$28*OFFSET(Import.PLQ,$A51-1,AR$15-1,1,1)),IF($E51&lt;&gt;1,IF(ISNUMBER(INDEX(Import.PLE,Detalhamento!$E51,Detalhamento!AR$15)),IF(INDEX(Import.PLE,Detalhamento!$E51,Detalhamento!AR$15)&lt;=mediçao,0,OFFSET(Import.PLQ,$A51-1,AR$15-1,1,1)),OFFSET(Import.PLQ,$A51-1,AR$15-1,1,1)),(1-PLE!$AA$28)*OFFSET(Import.PLQ,$A51-1,AR$15-1,1,1))))</f>
        <v>0</v>
      </c>
      <c r="AS51" s="183">
        <f ca="1">IF(AS$13="",0,CHOOSE(Detalhamento.OpçãoServiços,OFFSET(Import.PLQ,$A51-1,AS$15-1,1,1),IF($E51&lt;&gt;1,IF(ISNUMBER(INDEX(Import.PLE,Detalhamento!$E51,Detalhamento!AS$15)),IF(INDEX(Import.PLE,Detalhamento!$E51,Detalhamento!AS$15)&lt;=mediçao,OFFSET(Import.PLQ,$A51-1,AS$15-1,1,1),0),0),PLE!$AA$28*OFFSET(Import.PLQ,$A51-1,AS$15-1,1,1)),IF($E51&lt;&gt;1,IF(ISNUMBER(INDEX(Import.PLE,Detalhamento!$E51,Detalhamento!AS$15)),IF(INDEX(Import.PLE,Detalhamento!$E51,Detalhamento!AS$15)&lt;=mediçao,0,OFFSET(Import.PLQ,$A51-1,AS$15-1,1,1)),OFFSET(Import.PLQ,$A51-1,AS$15-1,1,1)),(1-PLE!$AA$28)*OFFSET(Import.PLQ,$A51-1,AS$15-1,1,1))))</f>
        <v>0</v>
      </c>
      <c r="AT51" s="183">
        <f ca="1">IF(AT$13="",0,CHOOSE(Detalhamento.OpçãoServiços,OFFSET(Import.PLQ,$A51-1,AT$15-1,1,1),IF($E51&lt;&gt;1,IF(ISNUMBER(INDEX(Import.PLE,Detalhamento!$E51,Detalhamento!AT$15)),IF(INDEX(Import.PLE,Detalhamento!$E51,Detalhamento!AT$15)&lt;=mediçao,OFFSET(Import.PLQ,$A51-1,AT$15-1,1,1),0),0),PLE!$AA$28*OFFSET(Import.PLQ,$A51-1,AT$15-1,1,1)),IF($E51&lt;&gt;1,IF(ISNUMBER(INDEX(Import.PLE,Detalhamento!$E51,Detalhamento!AT$15)),IF(INDEX(Import.PLE,Detalhamento!$E51,Detalhamento!AT$15)&lt;=mediçao,0,OFFSET(Import.PLQ,$A51-1,AT$15-1,1,1)),OFFSET(Import.PLQ,$A51-1,AT$15-1,1,1)),(1-PLE!$AA$28)*OFFSET(Import.PLQ,$A51-1,AT$15-1,1,1))))</f>
        <v>0</v>
      </c>
      <c r="AU51" s="183">
        <f ca="1">IF(AU$13="",0,CHOOSE(Detalhamento.OpçãoServiços,OFFSET(Import.PLQ,$A51-1,AU$15-1,1,1),IF($E51&lt;&gt;1,IF(ISNUMBER(INDEX(Import.PLE,Detalhamento!$E51,Detalhamento!AU$15)),IF(INDEX(Import.PLE,Detalhamento!$E51,Detalhamento!AU$15)&lt;=mediçao,OFFSET(Import.PLQ,$A51-1,AU$15-1,1,1),0),0),PLE!$AA$28*OFFSET(Import.PLQ,$A51-1,AU$15-1,1,1)),IF($E51&lt;&gt;1,IF(ISNUMBER(INDEX(Import.PLE,Detalhamento!$E51,Detalhamento!AU$15)),IF(INDEX(Import.PLE,Detalhamento!$E51,Detalhamento!AU$15)&lt;=mediçao,0,OFFSET(Import.PLQ,$A51-1,AU$15-1,1,1)),OFFSET(Import.PLQ,$A51-1,AU$15-1,1,1)),(1-PLE!$AA$28)*OFFSET(Import.PLQ,$A51-1,AU$15-1,1,1))))</f>
        <v>0</v>
      </c>
      <c r="AV51" s="183">
        <f ca="1">IF(AV$13="",0,CHOOSE(Detalhamento.OpçãoServiços,OFFSET(Import.PLQ,$A51-1,AV$15-1,1,1),IF($E51&lt;&gt;1,IF(ISNUMBER(INDEX(Import.PLE,Detalhamento!$E51,Detalhamento!AV$15)),IF(INDEX(Import.PLE,Detalhamento!$E51,Detalhamento!AV$15)&lt;=mediçao,OFFSET(Import.PLQ,$A51-1,AV$15-1,1,1),0),0),PLE!$AA$28*OFFSET(Import.PLQ,$A51-1,AV$15-1,1,1)),IF($E51&lt;&gt;1,IF(ISNUMBER(INDEX(Import.PLE,Detalhamento!$E51,Detalhamento!AV$15)),IF(INDEX(Import.PLE,Detalhamento!$E51,Detalhamento!AV$15)&lt;=mediçao,0,OFFSET(Import.PLQ,$A51-1,AV$15-1,1,1)),OFFSET(Import.PLQ,$A51-1,AV$15-1,1,1)),(1-PLE!$AA$28)*OFFSET(Import.PLQ,$A51-1,AV$15-1,1,1))))</f>
        <v>0</v>
      </c>
      <c r="AW51" s="183">
        <f ca="1">IF(AW$13="",0,CHOOSE(Detalhamento.OpçãoServiços,OFFSET(Import.PLQ,$A51-1,AW$15-1,1,1),IF($E51&lt;&gt;1,IF(ISNUMBER(INDEX(Import.PLE,Detalhamento!$E51,Detalhamento!AW$15)),IF(INDEX(Import.PLE,Detalhamento!$E51,Detalhamento!AW$15)&lt;=mediçao,OFFSET(Import.PLQ,$A51-1,AW$15-1,1,1),0),0),PLE!$AA$28*OFFSET(Import.PLQ,$A51-1,AW$15-1,1,1)),IF($E51&lt;&gt;1,IF(ISNUMBER(INDEX(Import.PLE,Detalhamento!$E51,Detalhamento!AW$15)),IF(INDEX(Import.PLE,Detalhamento!$E51,Detalhamento!AW$15)&lt;=mediçao,0,OFFSET(Import.PLQ,$A51-1,AW$15-1,1,1)),OFFSET(Import.PLQ,$A51-1,AW$15-1,1,1)),(1-PLE!$AA$28)*OFFSET(Import.PLQ,$A51-1,AW$15-1,1,1))))</f>
        <v>0</v>
      </c>
      <c r="AX51" s="183">
        <f ca="1">IF(AX$13="",0,CHOOSE(Detalhamento.OpçãoServiços,OFFSET(Import.PLQ,$A51-1,AX$15-1,1,1),IF($E51&lt;&gt;1,IF(ISNUMBER(INDEX(Import.PLE,Detalhamento!$E51,Detalhamento!AX$15)),IF(INDEX(Import.PLE,Detalhamento!$E51,Detalhamento!AX$15)&lt;=mediçao,OFFSET(Import.PLQ,$A51-1,AX$15-1,1,1),0),0),PLE!$AA$28*OFFSET(Import.PLQ,$A51-1,AX$15-1,1,1)),IF($E51&lt;&gt;1,IF(ISNUMBER(INDEX(Import.PLE,Detalhamento!$E51,Detalhamento!AX$15)),IF(INDEX(Import.PLE,Detalhamento!$E51,Detalhamento!AX$15)&lt;=mediçao,0,OFFSET(Import.PLQ,$A51-1,AX$15-1,1,1)),OFFSET(Import.PLQ,$A51-1,AX$15-1,1,1)),(1-PLE!$AA$28)*OFFSET(Import.PLQ,$A51-1,AX$15-1,1,1))))</f>
        <v>0</v>
      </c>
      <c r="AY51" s="183">
        <f ca="1">IF(AY$13="",0,CHOOSE(Detalhamento.OpçãoServiços,OFFSET(Import.PLQ,$A51-1,AY$15-1,1,1),IF($E51&lt;&gt;1,IF(ISNUMBER(INDEX(Import.PLE,Detalhamento!$E51,Detalhamento!AY$15)),IF(INDEX(Import.PLE,Detalhamento!$E51,Detalhamento!AY$15)&lt;=mediçao,OFFSET(Import.PLQ,$A51-1,AY$15-1,1,1),0),0),PLE!$AA$28*OFFSET(Import.PLQ,$A51-1,AY$15-1,1,1)),IF($E51&lt;&gt;1,IF(ISNUMBER(INDEX(Import.PLE,Detalhamento!$E51,Detalhamento!AY$15)),IF(INDEX(Import.PLE,Detalhamento!$E51,Detalhamento!AY$15)&lt;=mediçao,0,OFFSET(Import.PLQ,$A51-1,AY$15-1,1,1)),OFFSET(Import.PLQ,$A51-1,AY$15-1,1,1)),(1-PLE!$AA$28)*OFFSET(Import.PLQ,$A51-1,AY$15-1,1,1))))</f>
        <v>0</v>
      </c>
      <c r="AZ51" s="183">
        <f ca="1">IF(AZ$13="",0,CHOOSE(Detalhamento.OpçãoServiços,OFFSET(Import.PLQ,$A51-1,AZ$15-1,1,1),IF($E51&lt;&gt;1,IF(ISNUMBER(INDEX(Import.PLE,Detalhamento!$E51,Detalhamento!AZ$15)),IF(INDEX(Import.PLE,Detalhamento!$E51,Detalhamento!AZ$15)&lt;=mediçao,OFFSET(Import.PLQ,$A51-1,AZ$15-1,1,1),0),0),PLE!$AA$28*OFFSET(Import.PLQ,$A51-1,AZ$15-1,1,1)),IF($E51&lt;&gt;1,IF(ISNUMBER(INDEX(Import.PLE,Detalhamento!$E51,Detalhamento!AZ$15)),IF(INDEX(Import.PLE,Detalhamento!$E51,Detalhamento!AZ$15)&lt;=mediçao,0,OFFSET(Import.PLQ,$A51-1,AZ$15-1,1,1)),OFFSET(Import.PLQ,$A51-1,AZ$15-1,1,1)),(1-PLE!$AA$28)*OFFSET(Import.PLQ,$A51-1,AZ$15-1,1,1))))</f>
        <v>0</v>
      </c>
      <c r="BA51" s="183">
        <f ca="1">IF(BA$13="",0,CHOOSE(Detalhamento.OpçãoServiços,OFFSET(Import.PLQ,$A51-1,BA$15-1,1,1),IF($E51&lt;&gt;1,IF(ISNUMBER(INDEX(Import.PLE,Detalhamento!$E51,Detalhamento!BA$15)),IF(INDEX(Import.PLE,Detalhamento!$E51,Detalhamento!BA$15)&lt;=mediçao,OFFSET(Import.PLQ,$A51-1,BA$15-1,1,1),0),0),PLE!$AA$28*OFFSET(Import.PLQ,$A51-1,BA$15-1,1,1)),IF($E51&lt;&gt;1,IF(ISNUMBER(INDEX(Import.PLE,Detalhamento!$E51,Detalhamento!BA$15)),IF(INDEX(Import.PLE,Detalhamento!$E51,Detalhamento!BA$15)&lt;=mediçao,0,OFFSET(Import.PLQ,$A51-1,BA$15-1,1,1)),OFFSET(Import.PLQ,$A51-1,BA$15-1,1,1)),(1-PLE!$AA$28)*OFFSET(Import.PLQ,$A51-1,BA$15-1,1,1))))</f>
        <v>0</v>
      </c>
      <c r="BB51" s="183">
        <f ca="1">IF(BB$13="",0,CHOOSE(Detalhamento.OpçãoServiços,OFFSET(Import.PLQ,$A51-1,BB$15-1,1,1),IF($E51&lt;&gt;1,IF(ISNUMBER(INDEX(Import.PLE,Detalhamento!$E51,Detalhamento!BB$15)),IF(INDEX(Import.PLE,Detalhamento!$E51,Detalhamento!BB$15)&lt;=mediçao,OFFSET(Import.PLQ,$A51-1,BB$15-1,1,1),0),0),PLE!$AA$28*OFFSET(Import.PLQ,$A51-1,BB$15-1,1,1)),IF($E51&lt;&gt;1,IF(ISNUMBER(INDEX(Import.PLE,Detalhamento!$E51,Detalhamento!BB$15)),IF(INDEX(Import.PLE,Detalhamento!$E51,Detalhamento!BB$15)&lt;=mediçao,0,OFFSET(Import.PLQ,$A51-1,BB$15-1,1,1)),OFFSET(Import.PLQ,$A51-1,BB$15-1,1,1)),(1-PLE!$AA$28)*OFFSET(Import.PLQ,$A51-1,BB$15-1,1,1))))</f>
        <v>0</v>
      </c>
      <c r="BC51" s="183">
        <f ca="1">IF(BC$13="",0,CHOOSE(Detalhamento.OpçãoServiços,OFFSET(Import.PLQ,$A51-1,BC$15-1,1,1),IF($E51&lt;&gt;1,IF(ISNUMBER(INDEX(Import.PLE,Detalhamento!$E51,Detalhamento!BC$15)),IF(INDEX(Import.PLE,Detalhamento!$E51,Detalhamento!BC$15)&lt;=mediçao,OFFSET(Import.PLQ,$A51-1,BC$15-1,1,1),0),0),PLE!$AA$28*OFFSET(Import.PLQ,$A51-1,BC$15-1,1,1)),IF($E51&lt;&gt;1,IF(ISNUMBER(INDEX(Import.PLE,Detalhamento!$E51,Detalhamento!BC$15)),IF(INDEX(Import.PLE,Detalhamento!$E51,Detalhamento!BC$15)&lt;=mediçao,0,OFFSET(Import.PLQ,$A51-1,BC$15-1,1,1)),OFFSET(Import.PLQ,$A51-1,BC$15-1,1,1)),(1-PLE!$AA$28)*OFFSET(Import.PLQ,$A51-1,BC$15-1,1,1))))</f>
        <v>0</v>
      </c>
      <c r="BD51" s="183">
        <f ca="1">IF(BD$13="",0,CHOOSE(Detalhamento.OpçãoServiços,OFFSET(Import.PLQ,$A51-1,BD$15-1,1,1),IF($E51&lt;&gt;1,IF(ISNUMBER(INDEX(Import.PLE,Detalhamento!$E51,Detalhamento!BD$15)),IF(INDEX(Import.PLE,Detalhamento!$E51,Detalhamento!BD$15)&lt;=mediçao,OFFSET(Import.PLQ,$A51-1,BD$15-1,1,1),0),0),PLE!$AA$28*OFFSET(Import.PLQ,$A51-1,BD$15-1,1,1)),IF($E51&lt;&gt;1,IF(ISNUMBER(INDEX(Import.PLE,Detalhamento!$E51,Detalhamento!BD$15)),IF(INDEX(Import.PLE,Detalhamento!$E51,Detalhamento!BD$15)&lt;=mediçao,0,OFFSET(Import.PLQ,$A51-1,BD$15-1,1,1)),OFFSET(Import.PLQ,$A51-1,BD$15-1,1,1)),(1-PLE!$AA$28)*OFFSET(Import.PLQ,$A51-1,BD$15-1,1,1))))</f>
        <v>0</v>
      </c>
      <c r="BE51" s="183">
        <f ca="1">IF(BE$13="",0,CHOOSE(Detalhamento.OpçãoServiços,OFFSET(Import.PLQ,$A51-1,BE$15-1,1,1),IF($E51&lt;&gt;1,IF(ISNUMBER(INDEX(Import.PLE,Detalhamento!$E51,Detalhamento!BE$15)),IF(INDEX(Import.PLE,Detalhamento!$E51,Detalhamento!BE$15)&lt;=mediçao,OFFSET(Import.PLQ,$A51-1,BE$15-1,1,1),0),0),PLE!$AA$28*OFFSET(Import.PLQ,$A51-1,BE$15-1,1,1)),IF($E51&lt;&gt;1,IF(ISNUMBER(INDEX(Import.PLE,Detalhamento!$E51,Detalhamento!BE$15)),IF(INDEX(Import.PLE,Detalhamento!$E51,Detalhamento!BE$15)&lt;=mediçao,0,OFFSET(Import.PLQ,$A51-1,BE$15-1,1,1)),OFFSET(Import.PLQ,$A51-1,BE$15-1,1,1)),(1-PLE!$AA$28)*OFFSET(Import.PLQ,$A51-1,BE$15-1,1,1))))</f>
        <v>0</v>
      </c>
      <c r="BF51" s="183">
        <f ca="1">IF(BF$13="",0,CHOOSE(Detalhamento.OpçãoServiços,OFFSET(Import.PLQ,$A51-1,BF$15-1,1,1),IF($E51&lt;&gt;1,IF(ISNUMBER(INDEX(Import.PLE,Detalhamento!$E51,Detalhamento!BF$15)),IF(INDEX(Import.PLE,Detalhamento!$E51,Detalhamento!BF$15)&lt;=mediçao,OFFSET(Import.PLQ,$A51-1,BF$15-1,1,1),0),0),PLE!$AA$28*OFFSET(Import.PLQ,$A51-1,BF$15-1,1,1)),IF($E51&lt;&gt;1,IF(ISNUMBER(INDEX(Import.PLE,Detalhamento!$E51,Detalhamento!BF$15)),IF(INDEX(Import.PLE,Detalhamento!$E51,Detalhamento!BF$15)&lt;=mediçao,0,OFFSET(Import.PLQ,$A51-1,BF$15-1,1,1)),OFFSET(Import.PLQ,$A51-1,BF$15-1,1,1)),(1-PLE!$AA$28)*OFFSET(Import.PLQ,$A51-1,BF$15-1,1,1))))</f>
        <v>0</v>
      </c>
      <c r="BG51" s="183">
        <f ca="1">IF(BG$13="",0,CHOOSE(Detalhamento.OpçãoServiços,OFFSET(Import.PLQ,$A51-1,BG$15-1,1,1),IF($E51&lt;&gt;1,IF(ISNUMBER(INDEX(Import.PLE,Detalhamento!$E51,Detalhamento!BG$15)),IF(INDEX(Import.PLE,Detalhamento!$E51,Detalhamento!BG$15)&lt;=mediçao,OFFSET(Import.PLQ,$A51-1,BG$15-1,1,1),0),0),PLE!$AA$28*OFFSET(Import.PLQ,$A51-1,BG$15-1,1,1)),IF($E51&lt;&gt;1,IF(ISNUMBER(INDEX(Import.PLE,Detalhamento!$E51,Detalhamento!BG$15)),IF(INDEX(Import.PLE,Detalhamento!$E51,Detalhamento!BG$15)&lt;=mediçao,0,OFFSET(Import.PLQ,$A51-1,BG$15-1,1,1)),OFFSET(Import.PLQ,$A51-1,BG$15-1,1,1)),(1-PLE!$AA$28)*OFFSET(Import.PLQ,$A51-1,BG$15-1,1,1))))</f>
        <v>0</v>
      </c>
      <c r="BH51" s="183">
        <f ca="1">IF(BH$13="",0,CHOOSE(Detalhamento.OpçãoServiços,OFFSET(Import.PLQ,$A51-1,BH$15-1,1,1),IF($E51&lt;&gt;1,IF(ISNUMBER(INDEX(Import.PLE,Detalhamento!$E51,Detalhamento!BH$15)),IF(INDEX(Import.PLE,Detalhamento!$E51,Detalhamento!BH$15)&lt;=mediçao,OFFSET(Import.PLQ,$A51-1,BH$15-1,1,1),0),0),PLE!$AA$28*OFFSET(Import.PLQ,$A51-1,BH$15-1,1,1)),IF($E51&lt;&gt;1,IF(ISNUMBER(INDEX(Import.PLE,Detalhamento!$E51,Detalhamento!BH$15)),IF(INDEX(Import.PLE,Detalhamento!$E51,Detalhamento!BH$15)&lt;=mediçao,0,OFFSET(Import.PLQ,$A51-1,BH$15-1,1,1)),OFFSET(Import.PLQ,$A51-1,BH$15-1,1,1)),(1-PLE!$AA$28)*OFFSET(Import.PLQ,$A51-1,BH$15-1,1,1))))</f>
        <v>0</v>
      </c>
      <c r="BI51" s="183">
        <f ca="1">IF(BI$13="",0,CHOOSE(Detalhamento.OpçãoServiços,OFFSET(Import.PLQ,$A51-1,BI$15-1,1,1),IF($E51&lt;&gt;1,IF(ISNUMBER(INDEX(Import.PLE,Detalhamento!$E51,Detalhamento!BI$15)),IF(INDEX(Import.PLE,Detalhamento!$E51,Detalhamento!BI$15)&lt;=mediçao,OFFSET(Import.PLQ,$A51-1,BI$15-1,1,1),0),0),PLE!$AA$28*OFFSET(Import.PLQ,$A51-1,BI$15-1,1,1)),IF($E51&lt;&gt;1,IF(ISNUMBER(INDEX(Import.PLE,Detalhamento!$E51,Detalhamento!BI$15)),IF(INDEX(Import.PLE,Detalhamento!$E51,Detalhamento!BI$15)&lt;=mediçao,0,OFFSET(Import.PLQ,$A51-1,BI$15-1,1,1)),OFFSET(Import.PLQ,$A51-1,BI$15-1,1,1)),(1-PLE!$AA$28)*OFFSET(Import.PLQ,$A51-1,BI$15-1,1,1))))</f>
        <v>0</v>
      </c>
    </row>
    <row r="52" spans="1:61" x14ac:dyDescent="0.2">
      <c r="A52" s="196">
        <v>52</v>
      </c>
      <c r="B52" s="28" t="str">
        <f t="shared" ca="1" si="15"/>
        <v>Evento</v>
      </c>
      <c r="E52" s="193">
        <f t="shared" ca="1" si="16"/>
        <v>8</v>
      </c>
      <c r="F52" s="194">
        <f t="shared" ca="1" si="17"/>
        <v>80000</v>
      </c>
      <c r="G52" s="194" t="str">
        <f t="shared" ca="1" si="14"/>
        <v>Evento</v>
      </c>
      <c r="H52" s="222" t="str">
        <f t="shared" ca="1" si="14"/>
        <v>DRENAGEM SUPERFICIAL</v>
      </c>
      <c r="I52" s="48" t="str">
        <f t="shared" ca="1" si="18"/>
        <v>R$</v>
      </c>
      <c r="J52" s="183">
        <f t="shared" ca="1" si="19"/>
        <v>82788.22</v>
      </c>
      <c r="K52" s="83"/>
      <c r="L52" s="183">
        <f ca="1">IF(L$13="",0,CHOOSE(Detalhamento.OpçãoServiços,OFFSET(Import.PLQ,$A52-1,L$15-1,1,1),IF($E52&lt;&gt;1,IF(ISNUMBER(INDEX(Import.PLE,Detalhamento!$E52,Detalhamento!L$15)),IF(INDEX(Import.PLE,Detalhamento!$E52,Detalhamento!L$15)&lt;=mediçao,OFFSET(Import.PLQ,$A52-1,L$15-1,1,1),0),0),PLE!$AA$28*OFFSET(Import.PLQ,$A52-1,L$15-1,1,1)),IF($E52&lt;&gt;1,IF(ISNUMBER(INDEX(Import.PLE,Detalhamento!$E52,Detalhamento!L$15)),IF(INDEX(Import.PLE,Detalhamento!$E52,Detalhamento!L$15)&lt;=mediçao,0,OFFSET(Import.PLQ,$A52-1,L$15-1,1,1)),OFFSET(Import.PLQ,$A52-1,L$15-1,1,1)),(1-PLE!$AA$28)*OFFSET(Import.PLQ,$A52-1,L$15-1,1,1))))</f>
        <v>0</v>
      </c>
      <c r="M52" s="183">
        <f ca="1">IF(M$13="",0,CHOOSE(Detalhamento.OpçãoServiços,OFFSET(Import.PLQ,$A52-1,M$15-1,1,1),IF($E52&lt;&gt;1,IF(ISNUMBER(INDEX(Import.PLE,Detalhamento!$E52,Detalhamento!M$15)),IF(INDEX(Import.PLE,Detalhamento!$E52,Detalhamento!M$15)&lt;=mediçao,OFFSET(Import.PLQ,$A52-1,M$15-1,1,1),0),0),PLE!$AA$28*OFFSET(Import.PLQ,$A52-1,M$15-1,1,1)),IF($E52&lt;&gt;1,IF(ISNUMBER(INDEX(Import.PLE,Detalhamento!$E52,Detalhamento!M$15)),IF(INDEX(Import.PLE,Detalhamento!$E52,Detalhamento!M$15)&lt;=mediçao,0,OFFSET(Import.PLQ,$A52-1,M$15-1,1,1)),OFFSET(Import.PLQ,$A52-1,M$15-1,1,1)),(1-PLE!$AA$28)*OFFSET(Import.PLQ,$A52-1,M$15-1,1,1))))</f>
        <v>0</v>
      </c>
      <c r="N52" s="183">
        <f ca="1">IF(N$13="",0,CHOOSE(Detalhamento.OpçãoServiços,OFFSET(Import.PLQ,$A52-1,N$15-1,1,1),IF($E52&lt;&gt;1,IF(ISNUMBER(INDEX(Import.PLE,Detalhamento!$E52,Detalhamento!N$15)),IF(INDEX(Import.PLE,Detalhamento!$E52,Detalhamento!N$15)&lt;=mediçao,OFFSET(Import.PLQ,$A52-1,N$15-1,1,1),0),0),PLE!$AA$28*OFFSET(Import.PLQ,$A52-1,N$15-1,1,1)),IF($E52&lt;&gt;1,IF(ISNUMBER(INDEX(Import.PLE,Detalhamento!$E52,Detalhamento!N$15)),IF(INDEX(Import.PLE,Detalhamento!$E52,Detalhamento!N$15)&lt;=mediçao,0,OFFSET(Import.PLQ,$A52-1,N$15-1,1,1)),OFFSET(Import.PLQ,$A52-1,N$15-1,1,1)),(1-PLE!$AA$28)*OFFSET(Import.PLQ,$A52-1,N$15-1,1,1))))</f>
        <v>82788.22</v>
      </c>
      <c r="O52" s="183">
        <f ca="1">IF(O$13="",0,CHOOSE(Detalhamento.OpçãoServiços,OFFSET(Import.PLQ,$A52-1,O$15-1,1,1),IF($E52&lt;&gt;1,IF(ISNUMBER(INDEX(Import.PLE,Detalhamento!$E52,Detalhamento!O$15)),IF(INDEX(Import.PLE,Detalhamento!$E52,Detalhamento!O$15)&lt;=mediçao,OFFSET(Import.PLQ,$A52-1,O$15-1,1,1),0),0),PLE!$AA$28*OFFSET(Import.PLQ,$A52-1,O$15-1,1,1)),IF($E52&lt;&gt;1,IF(ISNUMBER(INDEX(Import.PLE,Detalhamento!$E52,Detalhamento!O$15)),IF(INDEX(Import.PLE,Detalhamento!$E52,Detalhamento!O$15)&lt;=mediçao,0,OFFSET(Import.PLQ,$A52-1,O$15-1,1,1)),OFFSET(Import.PLQ,$A52-1,O$15-1,1,1)),(1-PLE!$AA$28)*OFFSET(Import.PLQ,$A52-1,O$15-1,1,1))))</f>
        <v>0</v>
      </c>
      <c r="P52" s="183">
        <f ca="1">IF(P$13="",0,CHOOSE(Detalhamento.OpçãoServiços,OFFSET(Import.PLQ,$A52-1,P$15-1,1,1),IF($E52&lt;&gt;1,IF(ISNUMBER(INDEX(Import.PLE,Detalhamento!$E52,Detalhamento!P$15)),IF(INDEX(Import.PLE,Detalhamento!$E52,Detalhamento!P$15)&lt;=mediçao,OFFSET(Import.PLQ,$A52-1,P$15-1,1,1),0),0),PLE!$AA$28*OFFSET(Import.PLQ,$A52-1,P$15-1,1,1)),IF($E52&lt;&gt;1,IF(ISNUMBER(INDEX(Import.PLE,Detalhamento!$E52,Detalhamento!P$15)),IF(INDEX(Import.PLE,Detalhamento!$E52,Detalhamento!P$15)&lt;=mediçao,0,OFFSET(Import.PLQ,$A52-1,P$15-1,1,1)),OFFSET(Import.PLQ,$A52-1,P$15-1,1,1)),(1-PLE!$AA$28)*OFFSET(Import.PLQ,$A52-1,P$15-1,1,1))))</f>
        <v>0</v>
      </c>
      <c r="Q52" s="183">
        <f ca="1">IF(Q$13="",0,CHOOSE(Detalhamento.OpçãoServiços,OFFSET(Import.PLQ,$A52-1,Q$15-1,1,1),IF($E52&lt;&gt;1,IF(ISNUMBER(INDEX(Import.PLE,Detalhamento!$E52,Detalhamento!Q$15)),IF(INDEX(Import.PLE,Detalhamento!$E52,Detalhamento!Q$15)&lt;=mediçao,OFFSET(Import.PLQ,$A52-1,Q$15-1,1,1),0),0),PLE!$AA$28*OFFSET(Import.PLQ,$A52-1,Q$15-1,1,1)),IF($E52&lt;&gt;1,IF(ISNUMBER(INDEX(Import.PLE,Detalhamento!$E52,Detalhamento!Q$15)),IF(INDEX(Import.PLE,Detalhamento!$E52,Detalhamento!Q$15)&lt;=mediçao,0,OFFSET(Import.PLQ,$A52-1,Q$15-1,1,1)),OFFSET(Import.PLQ,$A52-1,Q$15-1,1,1)),(1-PLE!$AA$28)*OFFSET(Import.PLQ,$A52-1,Q$15-1,1,1))))</f>
        <v>0</v>
      </c>
      <c r="R52" s="183">
        <f ca="1">IF(R$13="",0,CHOOSE(Detalhamento.OpçãoServiços,OFFSET(Import.PLQ,$A52-1,R$15-1,1,1),IF($E52&lt;&gt;1,IF(ISNUMBER(INDEX(Import.PLE,Detalhamento!$E52,Detalhamento!R$15)),IF(INDEX(Import.PLE,Detalhamento!$E52,Detalhamento!R$15)&lt;=mediçao,OFFSET(Import.PLQ,$A52-1,R$15-1,1,1),0),0),PLE!$AA$28*OFFSET(Import.PLQ,$A52-1,R$15-1,1,1)),IF($E52&lt;&gt;1,IF(ISNUMBER(INDEX(Import.PLE,Detalhamento!$E52,Detalhamento!R$15)),IF(INDEX(Import.PLE,Detalhamento!$E52,Detalhamento!R$15)&lt;=mediçao,0,OFFSET(Import.PLQ,$A52-1,R$15-1,1,1)),OFFSET(Import.PLQ,$A52-1,R$15-1,1,1)),(1-PLE!$AA$28)*OFFSET(Import.PLQ,$A52-1,R$15-1,1,1))))</f>
        <v>0</v>
      </c>
      <c r="S52" s="183">
        <f ca="1">IF(S$13="",0,CHOOSE(Detalhamento.OpçãoServiços,OFFSET(Import.PLQ,$A52-1,S$15-1,1,1),IF($E52&lt;&gt;1,IF(ISNUMBER(INDEX(Import.PLE,Detalhamento!$E52,Detalhamento!S$15)),IF(INDEX(Import.PLE,Detalhamento!$E52,Detalhamento!S$15)&lt;=mediçao,OFFSET(Import.PLQ,$A52-1,S$15-1,1,1),0),0),PLE!$AA$28*OFFSET(Import.PLQ,$A52-1,S$15-1,1,1)),IF($E52&lt;&gt;1,IF(ISNUMBER(INDEX(Import.PLE,Detalhamento!$E52,Detalhamento!S$15)),IF(INDEX(Import.PLE,Detalhamento!$E52,Detalhamento!S$15)&lt;=mediçao,0,OFFSET(Import.PLQ,$A52-1,S$15-1,1,1)),OFFSET(Import.PLQ,$A52-1,S$15-1,1,1)),(1-PLE!$AA$28)*OFFSET(Import.PLQ,$A52-1,S$15-1,1,1))))</f>
        <v>0</v>
      </c>
      <c r="T52" s="183">
        <f ca="1">IF(T$13="",0,CHOOSE(Detalhamento.OpçãoServiços,OFFSET(Import.PLQ,$A52-1,T$15-1,1,1),IF($E52&lt;&gt;1,IF(ISNUMBER(INDEX(Import.PLE,Detalhamento!$E52,Detalhamento!T$15)),IF(INDEX(Import.PLE,Detalhamento!$E52,Detalhamento!T$15)&lt;=mediçao,OFFSET(Import.PLQ,$A52-1,T$15-1,1,1),0),0),PLE!$AA$28*OFFSET(Import.PLQ,$A52-1,T$15-1,1,1)),IF($E52&lt;&gt;1,IF(ISNUMBER(INDEX(Import.PLE,Detalhamento!$E52,Detalhamento!T$15)),IF(INDEX(Import.PLE,Detalhamento!$E52,Detalhamento!T$15)&lt;=mediçao,0,OFFSET(Import.PLQ,$A52-1,T$15-1,1,1)),OFFSET(Import.PLQ,$A52-1,T$15-1,1,1)),(1-PLE!$AA$28)*OFFSET(Import.PLQ,$A52-1,T$15-1,1,1))))</f>
        <v>0</v>
      </c>
      <c r="U52" s="183">
        <f ca="1">IF(U$13="",0,CHOOSE(Detalhamento.OpçãoServiços,OFFSET(Import.PLQ,$A52-1,U$15-1,1,1),IF($E52&lt;&gt;1,IF(ISNUMBER(INDEX(Import.PLE,Detalhamento!$E52,Detalhamento!U$15)),IF(INDEX(Import.PLE,Detalhamento!$E52,Detalhamento!U$15)&lt;=mediçao,OFFSET(Import.PLQ,$A52-1,U$15-1,1,1),0),0),PLE!$AA$28*OFFSET(Import.PLQ,$A52-1,U$15-1,1,1)),IF($E52&lt;&gt;1,IF(ISNUMBER(INDEX(Import.PLE,Detalhamento!$E52,Detalhamento!U$15)),IF(INDEX(Import.PLE,Detalhamento!$E52,Detalhamento!U$15)&lt;=mediçao,0,OFFSET(Import.PLQ,$A52-1,U$15-1,1,1)),OFFSET(Import.PLQ,$A52-1,U$15-1,1,1)),(1-PLE!$AA$28)*OFFSET(Import.PLQ,$A52-1,U$15-1,1,1))))</f>
        <v>0</v>
      </c>
      <c r="V52" s="183">
        <f ca="1">IF(V$13="",0,CHOOSE(Detalhamento.OpçãoServiços,OFFSET(Import.PLQ,$A52-1,V$15-1,1,1),IF($E52&lt;&gt;1,IF(ISNUMBER(INDEX(Import.PLE,Detalhamento!$E52,Detalhamento!V$15)),IF(INDEX(Import.PLE,Detalhamento!$E52,Detalhamento!V$15)&lt;=mediçao,OFFSET(Import.PLQ,$A52-1,V$15-1,1,1),0),0),PLE!$AA$28*OFFSET(Import.PLQ,$A52-1,V$15-1,1,1)),IF($E52&lt;&gt;1,IF(ISNUMBER(INDEX(Import.PLE,Detalhamento!$E52,Detalhamento!V$15)),IF(INDEX(Import.PLE,Detalhamento!$E52,Detalhamento!V$15)&lt;=mediçao,0,OFFSET(Import.PLQ,$A52-1,V$15-1,1,1)),OFFSET(Import.PLQ,$A52-1,V$15-1,1,1)),(1-PLE!$AA$28)*OFFSET(Import.PLQ,$A52-1,V$15-1,1,1))))</f>
        <v>0</v>
      </c>
      <c r="W52" s="183">
        <f ca="1">IF(W$13="",0,CHOOSE(Detalhamento.OpçãoServiços,OFFSET(Import.PLQ,$A52-1,W$15-1,1,1),IF($E52&lt;&gt;1,IF(ISNUMBER(INDEX(Import.PLE,Detalhamento!$E52,Detalhamento!W$15)),IF(INDEX(Import.PLE,Detalhamento!$E52,Detalhamento!W$15)&lt;=mediçao,OFFSET(Import.PLQ,$A52-1,W$15-1,1,1),0),0),PLE!$AA$28*OFFSET(Import.PLQ,$A52-1,W$15-1,1,1)),IF($E52&lt;&gt;1,IF(ISNUMBER(INDEX(Import.PLE,Detalhamento!$E52,Detalhamento!W$15)),IF(INDEX(Import.PLE,Detalhamento!$E52,Detalhamento!W$15)&lt;=mediçao,0,OFFSET(Import.PLQ,$A52-1,W$15-1,1,1)),OFFSET(Import.PLQ,$A52-1,W$15-1,1,1)),(1-PLE!$AA$28)*OFFSET(Import.PLQ,$A52-1,W$15-1,1,1))))</f>
        <v>0</v>
      </c>
      <c r="X52" s="183">
        <f ca="1">IF(X$13="",0,CHOOSE(Detalhamento.OpçãoServiços,OFFSET(Import.PLQ,$A52-1,X$15-1,1,1),IF($E52&lt;&gt;1,IF(ISNUMBER(INDEX(Import.PLE,Detalhamento!$E52,Detalhamento!X$15)),IF(INDEX(Import.PLE,Detalhamento!$E52,Detalhamento!X$15)&lt;=mediçao,OFFSET(Import.PLQ,$A52-1,X$15-1,1,1),0),0),PLE!$AA$28*OFFSET(Import.PLQ,$A52-1,X$15-1,1,1)),IF($E52&lt;&gt;1,IF(ISNUMBER(INDEX(Import.PLE,Detalhamento!$E52,Detalhamento!X$15)),IF(INDEX(Import.PLE,Detalhamento!$E52,Detalhamento!X$15)&lt;=mediçao,0,OFFSET(Import.PLQ,$A52-1,X$15-1,1,1)),OFFSET(Import.PLQ,$A52-1,X$15-1,1,1)),(1-PLE!$AA$28)*OFFSET(Import.PLQ,$A52-1,X$15-1,1,1))))</f>
        <v>0</v>
      </c>
      <c r="Y52" s="183">
        <f ca="1">IF(Y$13="",0,CHOOSE(Detalhamento.OpçãoServiços,OFFSET(Import.PLQ,$A52-1,Y$15-1,1,1),IF($E52&lt;&gt;1,IF(ISNUMBER(INDEX(Import.PLE,Detalhamento!$E52,Detalhamento!Y$15)),IF(INDEX(Import.PLE,Detalhamento!$E52,Detalhamento!Y$15)&lt;=mediçao,OFFSET(Import.PLQ,$A52-1,Y$15-1,1,1),0),0),PLE!$AA$28*OFFSET(Import.PLQ,$A52-1,Y$15-1,1,1)),IF($E52&lt;&gt;1,IF(ISNUMBER(INDEX(Import.PLE,Detalhamento!$E52,Detalhamento!Y$15)),IF(INDEX(Import.PLE,Detalhamento!$E52,Detalhamento!Y$15)&lt;=mediçao,0,OFFSET(Import.PLQ,$A52-1,Y$15-1,1,1)),OFFSET(Import.PLQ,$A52-1,Y$15-1,1,1)),(1-PLE!$AA$28)*OFFSET(Import.PLQ,$A52-1,Y$15-1,1,1))))</f>
        <v>0</v>
      </c>
      <c r="Z52" s="183">
        <f ca="1">IF(Z$13="",0,CHOOSE(Detalhamento.OpçãoServiços,OFFSET(Import.PLQ,$A52-1,Z$15-1,1,1),IF($E52&lt;&gt;1,IF(ISNUMBER(INDEX(Import.PLE,Detalhamento!$E52,Detalhamento!Z$15)),IF(INDEX(Import.PLE,Detalhamento!$E52,Detalhamento!Z$15)&lt;=mediçao,OFFSET(Import.PLQ,$A52-1,Z$15-1,1,1),0),0),PLE!$AA$28*OFFSET(Import.PLQ,$A52-1,Z$15-1,1,1)),IF($E52&lt;&gt;1,IF(ISNUMBER(INDEX(Import.PLE,Detalhamento!$E52,Detalhamento!Z$15)),IF(INDEX(Import.PLE,Detalhamento!$E52,Detalhamento!Z$15)&lt;=mediçao,0,OFFSET(Import.PLQ,$A52-1,Z$15-1,1,1)),OFFSET(Import.PLQ,$A52-1,Z$15-1,1,1)),(1-PLE!$AA$28)*OFFSET(Import.PLQ,$A52-1,Z$15-1,1,1))))</f>
        <v>0</v>
      </c>
      <c r="AA52" s="183">
        <f ca="1">IF(AA$13="",0,CHOOSE(Detalhamento.OpçãoServiços,OFFSET(Import.PLQ,$A52-1,AA$15-1,1,1),IF($E52&lt;&gt;1,IF(ISNUMBER(INDEX(Import.PLE,Detalhamento!$E52,Detalhamento!AA$15)),IF(INDEX(Import.PLE,Detalhamento!$E52,Detalhamento!AA$15)&lt;=mediçao,OFFSET(Import.PLQ,$A52-1,AA$15-1,1,1),0),0),PLE!$AA$28*OFFSET(Import.PLQ,$A52-1,AA$15-1,1,1)),IF($E52&lt;&gt;1,IF(ISNUMBER(INDEX(Import.PLE,Detalhamento!$E52,Detalhamento!AA$15)),IF(INDEX(Import.PLE,Detalhamento!$E52,Detalhamento!AA$15)&lt;=mediçao,0,OFFSET(Import.PLQ,$A52-1,AA$15-1,1,1)),OFFSET(Import.PLQ,$A52-1,AA$15-1,1,1)),(1-PLE!$AA$28)*OFFSET(Import.PLQ,$A52-1,AA$15-1,1,1))))</f>
        <v>0</v>
      </c>
      <c r="AB52" s="183">
        <f ca="1">IF(AB$13="",0,CHOOSE(Detalhamento.OpçãoServiços,OFFSET(Import.PLQ,$A52-1,AB$15-1,1,1),IF($E52&lt;&gt;1,IF(ISNUMBER(INDEX(Import.PLE,Detalhamento!$E52,Detalhamento!AB$15)),IF(INDEX(Import.PLE,Detalhamento!$E52,Detalhamento!AB$15)&lt;=mediçao,OFFSET(Import.PLQ,$A52-1,AB$15-1,1,1),0),0),PLE!$AA$28*OFFSET(Import.PLQ,$A52-1,AB$15-1,1,1)),IF($E52&lt;&gt;1,IF(ISNUMBER(INDEX(Import.PLE,Detalhamento!$E52,Detalhamento!AB$15)),IF(INDEX(Import.PLE,Detalhamento!$E52,Detalhamento!AB$15)&lt;=mediçao,0,OFFSET(Import.PLQ,$A52-1,AB$15-1,1,1)),OFFSET(Import.PLQ,$A52-1,AB$15-1,1,1)),(1-PLE!$AA$28)*OFFSET(Import.PLQ,$A52-1,AB$15-1,1,1))))</f>
        <v>0</v>
      </c>
      <c r="AC52" s="183">
        <f ca="1">IF(AC$13="",0,CHOOSE(Detalhamento.OpçãoServiços,OFFSET(Import.PLQ,$A52-1,AC$15-1,1,1),IF($E52&lt;&gt;1,IF(ISNUMBER(INDEX(Import.PLE,Detalhamento!$E52,Detalhamento!AC$15)),IF(INDEX(Import.PLE,Detalhamento!$E52,Detalhamento!AC$15)&lt;=mediçao,OFFSET(Import.PLQ,$A52-1,AC$15-1,1,1),0),0),PLE!$AA$28*OFFSET(Import.PLQ,$A52-1,AC$15-1,1,1)),IF($E52&lt;&gt;1,IF(ISNUMBER(INDEX(Import.PLE,Detalhamento!$E52,Detalhamento!AC$15)),IF(INDEX(Import.PLE,Detalhamento!$E52,Detalhamento!AC$15)&lt;=mediçao,0,OFFSET(Import.PLQ,$A52-1,AC$15-1,1,1)),OFFSET(Import.PLQ,$A52-1,AC$15-1,1,1)),(1-PLE!$AA$28)*OFFSET(Import.PLQ,$A52-1,AC$15-1,1,1))))</f>
        <v>0</v>
      </c>
      <c r="AD52" s="183">
        <f ca="1">IF(AD$13="",0,CHOOSE(Detalhamento.OpçãoServiços,OFFSET(Import.PLQ,$A52-1,AD$15-1,1,1),IF($E52&lt;&gt;1,IF(ISNUMBER(INDEX(Import.PLE,Detalhamento!$E52,Detalhamento!AD$15)),IF(INDEX(Import.PLE,Detalhamento!$E52,Detalhamento!AD$15)&lt;=mediçao,OFFSET(Import.PLQ,$A52-1,AD$15-1,1,1),0),0),PLE!$AA$28*OFFSET(Import.PLQ,$A52-1,AD$15-1,1,1)),IF($E52&lt;&gt;1,IF(ISNUMBER(INDEX(Import.PLE,Detalhamento!$E52,Detalhamento!AD$15)),IF(INDEX(Import.PLE,Detalhamento!$E52,Detalhamento!AD$15)&lt;=mediçao,0,OFFSET(Import.PLQ,$A52-1,AD$15-1,1,1)),OFFSET(Import.PLQ,$A52-1,AD$15-1,1,1)),(1-PLE!$AA$28)*OFFSET(Import.PLQ,$A52-1,AD$15-1,1,1))))</f>
        <v>0</v>
      </c>
      <c r="AE52" s="183">
        <f ca="1">IF(AE$13="",0,CHOOSE(Detalhamento.OpçãoServiços,OFFSET(Import.PLQ,$A52-1,AE$15-1,1,1),IF($E52&lt;&gt;1,IF(ISNUMBER(INDEX(Import.PLE,Detalhamento!$E52,Detalhamento!AE$15)),IF(INDEX(Import.PLE,Detalhamento!$E52,Detalhamento!AE$15)&lt;=mediçao,OFFSET(Import.PLQ,$A52-1,AE$15-1,1,1),0),0),PLE!$AA$28*OFFSET(Import.PLQ,$A52-1,AE$15-1,1,1)),IF($E52&lt;&gt;1,IF(ISNUMBER(INDEX(Import.PLE,Detalhamento!$E52,Detalhamento!AE$15)),IF(INDEX(Import.PLE,Detalhamento!$E52,Detalhamento!AE$15)&lt;=mediçao,0,OFFSET(Import.PLQ,$A52-1,AE$15-1,1,1)),OFFSET(Import.PLQ,$A52-1,AE$15-1,1,1)),(1-PLE!$AA$28)*OFFSET(Import.PLQ,$A52-1,AE$15-1,1,1))))</f>
        <v>0</v>
      </c>
      <c r="AF52" s="183">
        <f ca="1">IF(AF$13="",0,CHOOSE(Detalhamento.OpçãoServiços,OFFSET(Import.PLQ,$A52-1,AF$15-1,1,1),IF($E52&lt;&gt;1,IF(ISNUMBER(INDEX(Import.PLE,Detalhamento!$E52,Detalhamento!AF$15)),IF(INDEX(Import.PLE,Detalhamento!$E52,Detalhamento!AF$15)&lt;=mediçao,OFFSET(Import.PLQ,$A52-1,AF$15-1,1,1),0),0),PLE!$AA$28*OFFSET(Import.PLQ,$A52-1,AF$15-1,1,1)),IF($E52&lt;&gt;1,IF(ISNUMBER(INDEX(Import.PLE,Detalhamento!$E52,Detalhamento!AF$15)),IF(INDEX(Import.PLE,Detalhamento!$E52,Detalhamento!AF$15)&lt;=mediçao,0,OFFSET(Import.PLQ,$A52-1,AF$15-1,1,1)),OFFSET(Import.PLQ,$A52-1,AF$15-1,1,1)),(1-PLE!$AA$28)*OFFSET(Import.PLQ,$A52-1,AF$15-1,1,1))))</f>
        <v>0</v>
      </c>
      <c r="AG52" s="183">
        <f ca="1">IF(AG$13="",0,CHOOSE(Detalhamento.OpçãoServiços,OFFSET(Import.PLQ,$A52-1,AG$15-1,1,1),IF($E52&lt;&gt;1,IF(ISNUMBER(INDEX(Import.PLE,Detalhamento!$E52,Detalhamento!AG$15)),IF(INDEX(Import.PLE,Detalhamento!$E52,Detalhamento!AG$15)&lt;=mediçao,OFFSET(Import.PLQ,$A52-1,AG$15-1,1,1),0),0),PLE!$AA$28*OFFSET(Import.PLQ,$A52-1,AG$15-1,1,1)),IF($E52&lt;&gt;1,IF(ISNUMBER(INDEX(Import.PLE,Detalhamento!$E52,Detalhamento!AG$15)),IF(INDEX(Import.PLE,Detalhamento!$E52,Detalhamento!AG$15)&lt;=mediçao,0,OFFSET(Import.PLQ,$A52-1,AG$15-1,1,1)),OFFSET(Import.PLQ,$A52-1,AG$15-1,1,1)),(1-PLE!$AA$28)*OFFSET(Import.PLQ,$A52-1,AG$15-1,1,1))))</f>
        <v>0</v>
      </c>
      <c r="AH52" s="183">
        <f ca="1">IF(AH$13="",0,CHOOSE(Detalhamento.OpçãoServiços,OFFSET(Import.PLQ,$A52-1,AH$15-1,1,1),IF($E52&lt;&gt;1,IF(ISNUMBER(INDEX(Import.PLE,Detalhamento!$E52,Detalhamento!AH$15)),IF(INDEX(Import.PLE,Detalhamento!$E52,Detalhamento!AH$15)&lt;=mediçao,OFFSET(Import.PLQ,$A52-1,AH$15-1,1,1),0),0),PLE!$AA$28*OFFSET(Import.PLQ,$A52-1,AH$15-1,1,1)),IF($E52&lt;&gt;1,IF(ISNUMBER(INDEX(Import.PLE,Detalhamento!$E52,Detalhamento!AH$15)),IF(INDEX(Import.PLE,Detalhamento!$E52,Detalhamento!AH$15)&lt;=mediçao,0,OFFSET(Import.PLQ,$A52-1,AH$15-1,1,1)),OFFSET(Import.PLQ,$A52-1,AH$15-1,1,1)),(1-PLE!$AA$28)*OFFSET(Import.PLQ,$A52-1,AH$15-1,1,1))))</f>
        <v>0</v>
      </c>
      <c r="AI52" s="183">
        <f ca="1">IF(AI$13="",0,CHOOSE(Detalhamento.OpçãoServiços,OFFSET(Import.PLQ,$A52-1,AI$15-1,1,1),IF($E52&lt;&gt;1,IF(ISNUMBER(INDEX(Import.PLE,Detalhamento!$E52,Detalhamento!AI$15)),IF(INDEX(Import.PLE,Detalhamento!$E52,Detalhamento!AI$15)&lt;=mediçao,OFFSET(Import.PLQ,$A52-1,AI$15-1,1,1),0),0),PLE!$AA$28*OFFSET(Import.PLQ,$A52-1,AI$15-1,1,1)),IF($E52&lt;&gt;1,IF(ISNUMBER(INDEX(Import.PLE,Detalhamento!$E52,Detalhamento!AI$15)),IF(INDEX(Import.PLE,Detalhamento!$E52,Detalhamento!AI$15)&lt;=mediçao,0,OFFSET(Import.PLQ,$A52-1,AI$15-1,1,1)),OFFSET(Import.PLQ,$A52-1,AI$15-1,1,1)),(1-PLE!$AA$28)*OFFSET(Import.PLQ,$A52-1,AI$15-1,1,1))))</f>
        <v>0</v>
      </c>
      <c r="AJ52" s="183">
        <f ca="1">IF(AJ$13="",0,CHOOSE(Detalhamento.OpçãoServiços,OFFSET(Import.PLQ,$A52-1,AJ$15-1,1,1),IF($E52&lt;&gt;1,IF(ISNUMBER(INDEX(Import.PLE,Detalhamento!$E52,Detalhamento!AJ$15)),IF(INDEX(Import.PLE,Detalhamento!$E52,Detalhamento!AJ$15)&lt;=mediçao,OFFSET(Import.PLQ,$A52-1,AJ$15-1,1,1),0),0),PLE!$AA$28*OFFSET(Import.PLQ,$A52-1,AJ$15-1,1,1)),IF($E52&lt;&gt;1,IF(ISNUMBER(INDEX(Import.PLE,Detalhamento!$E52,Detalhamento!AJ$15)),IF(INDEX(Import.PLE,Detalhamento!$E52,Detalhamento!AJ$15)&lt;=mediçao,0,OFFSET(Import.PLQ,$A52-1,AJ$15-1,1,1)),OFFSET(Import.PLQ,$A52-1,AJ$15-1,1,1)),(1-PLE!$AA$28)*OFFSET(Import.PLQ,$A52-1,AJ$15-1,1,1))))</f>
        <v>0</v>
      </c>
      <c r="AK52" s="183">
        <f ca="1">IF(AK$13="",0,CHOOSE(Detalhamento.OpçãoServiços,OFFSET(Import.PLQ,$A52-1,AK$15-1,1,1),IF($E52&lt;&gt;1,IF(ISNUMBER(INDEX(Import.PLE,Detalhamento!$E52,Detalhamento!AK$15)),IF(INDEX(Import.PLE,Detalhamento!$E52,Detalhamento!AK$15)&lt;=mediçao,OFFSET(Import.PLQ,$A52-1,AK$15-1,1,1),0),0),PLE!$AA$28*OFFSET(Import.PLQ,$A52-1,AK$15-1,1,1)),IF($E52&lt;&gt;1,IF(ISNUMBER(INDEX(Import.PLE,Detalhamento!$E52,Detalhamento!AK$15)),IF(INDEX(Import.PLE,Detalhamento!$E52,Detalhamento!AK$15)&lt;=mediçao,0,OFFSET(Import.PLQ,$A52-1,AK$15-1,1,1)),OFFSET(Import.PLQ,$A52-1,AK$15-1,1,1)),(1-PLE!$AA$28)*OFFSET(Import.PLQ,$A52-1,AK$15-1,1,1))))</f>
        <v>0</v>
      </c>
      <c r="AL52" s="183">
        <f ca="1">IF(AL$13="",0,CHOOSE(Detalhamento.OpçãoServiços,OFFSET(Import.PLQ,$A52-1,AL$15-1,1,1),IF($E52&lt;&gt;1,IF(ISNUMBER(INDEX(Import.PLE,Detalhamento!$E52,Detalhamento!AL$15)),IF(INDEX(Import.PLE,Detalhamento!$E52,Detalhamento!AL$15)&lt;=mediçao,OFFSET(Import.PLQ,$A52-1,AL$15-1,1,1),0),0),PLE!$AA$28*OFFSET(Import.PLQ,$A52-1,AL$15-1,1,1)),IF($E52&lt;&gt;1,IF(ISNUMBER(INDEX(Import.PLE,Detalhamento!$E52,Detalhamento!AL$15)),IF(INDEX(Import.PLE,Detalhamento!$E52,Detalhamento!AL$15)&lt;=mediçao,0,OFFSET(Import.PLQ,$A52-1,AL$15-1,1,1)),OFFSET(Import.PLQ,$A52-1,AL$15-1,1,1)),(1-PLE!$AA$28)*OFFSET(Import.PLQ,$A52-1,AL$15-1,1,1))))</f>
        <v>0</v>
      </c>
      <c r="AM52" s="183">
        <f ca="1">IF(AM$13="",0,CHOOSE(Detalhamento.OpçãoServiços,OFFSET(Import.PLQ,$A52-1,AM$15-1,1,1),IF($E52&lt;&gt;1,IF(ISNUMBER(INDEX(Import.PLE,Detalhamento!$E52,Detalhamento!AM$15)),IF(INDEX(Import.PLE,Detalhamento!$E52,Detalhamento!AM$15)&lt;=mediçao,OFFSET(Import.PLQ,$A52-1,AM$15-1,1,1),0),0),PLE!$AA$28*OFFSET(Import.PLQ,$A52-1,AM$15-1,1,1)),IF($E52&lt;&gt;1,IF(ISNUMBER(INDEX(Import.PLE,Detalhamento!$E52,Detalhamento!AM$15)),IF(INDEX(Import.PLE,Detalhamento!$E52,Detalhamento!AM$15)&lt;=mediçao,0,OFFSET(Import.PLQ,$A52-1,AM$15-1,1,1)),OFFSET(Import.PLQ,$A52-1,AM$15-1,1,1)),(1-PLE!$AA$28)*OFFSET(Import.PLQ,$A52-1,AM$15-1,1,1))))</f>
        <v>0</v>
      </c>
      <c r="AN52" s="183">
        <f ca="1">IF(AN$13="",0,CHOOSE(Detalhamento.OpçãoServiços,OFFSET(Import.PLQ,$A52-1,AN$15-1,1,1),IF($E52&lt;&gt;1,IF(ISNUMBER(INDEX(Import.PLE,Detalhamento!$E52,Detalhamento!AN$15)),IF(INDEX(Import.PLE,Detalhamento!$E52,Detalhamento!AN$15)&lt;=mediçao,OFFSET(Import.PLQ,$A52-1,AN$15-1,1,1),0),0),PLE!$AA$28*OFFSET(Import.PLQ,$A52-1,AN$15-1,1,1)),IF($E52&lt;&gt;1,IF(ISNUMBER(INDEX(Import.PLE,Detalhamento!$E52,Detalhamento!AN$15)),IF(INDEX(Import.PLE,Detalhamento!$E52,Detalhamento!AN$15)&lt;=mediçao,0,OFFSET(Import.PLQ,$A52-1,AN$15-1,1,1)),OFFSET(Import.PLQ,$A52-1,AN$15-1,1,1)),(1-PLE!$AA$28)*OFFSET(Import.PLQ,$A52-1,AN$15-1,1,1))))</f>
        <v>0</v>
      </c>
      <c r="AO52" s="183">
        <f ca="1">IF(AO$13="",0,CHOOSE(Detalhamento.OpçãoServiços,OFFSET(Import.PLQ,$A52-1,AO$15-1,1,1),IF($E52&lt;&gt;1,IF(ISNUMBER(INDEX(Import.PLE,Detalhamento!$E52,Detalhamento!AO$15)),IF(INDEX(Import.PLE,Detalhamento!$E52,Detalhamento!AO$15)&lt;=mediçao,OFFSET(Import.PLQ,$A52-1,AO$15-1,1,1),0),0),PLE!$AA$28*OFFSET(Import.PLQ,$A52-1,AO$15-1,1,1)),IF($E52&lt;&gt;1,IF(ISNUMBER(INDEX(Import.PLE,Detalhamento!$E52,Detalhamento!AO$15)),IF(INDEX(Import.PLE,Detalhamento!$E52,Detalhamento!AO$15)&lt;=mediçao,0,OFFSET(Import.PLQ,$A52-1,AO$15-1,1,1)),OFFSET(Import.PLQ,$A52-1,AO$15-1,1,1)),(1-PLE!$AA$28)*OFFSET(Import.PLQ,$A52-1,AO$15-1,1,1))))</f>
        <v>0</v>
      </c>
      <c r="AP52" s="183">
        <f ca="1">IF(AP$13="",0,CHOOSE(Detalhamento.OpçãoServiços,OFFSET(Import.PLQ,$A52-1,AP$15-1,1,1),IF($E52&lt;&gt;1,IF(ISNUMBER(INDEX(Import.PLE,Detalhamento!$E52,Detalhamento!AP$15)),IF(INDEX(Import.PLE,Detalhamento!$E52,Detalhamento!AP$15)&lt;=mediçao,OFFSET(Import.PLQ,$A52-1,AP$15-1,1,1),0),0),PLE!$AA$28*OFFSET(Import.PLQ,$A52-1,AP$15-1,1,1)),IF($E52&lt;&gt;1,IF(ISNUMBER(INDEX(Import.PLE,Detalhamento!$E52,Detalhamento!AP$15)),IF(INDEX(Import.PLE,Detalhamento!$E52,Detalhamento!AP$15)&lt;=mediçao,0,OFFSET(Import.PLQ,$A52-1,AP$15-1,1,1)),OFFSET(Import.PLQ,$A52-1,AP$15-1,1,1)),(1-PLE!$AA$28)*OFFSET(Import.PLQ,$A52-1,AP$15-1,1,1))))</f>
        <v>0</v>
      </c>
      <c r="AQ52" s="183">
        <f ca="1">IF(AQ$13="",0,CHOOSE(Detalhamento.OpçãoServiços,OFFSET(Import.PLQ,$A52-1,AQ$15-1,1,1),IF($E52&lt;&gt;1,IF(ISNUMBER(INDEX(Import.PLE,Detalhamento!$E52,Detalhamento!AQ$15)),IF(INDEX(Import.PLE,Detalhamento!$E52,Detalhamento!AQ$15)&lt;=mediçao,OFFSET(Import.PLQ,$A52-1,AQ$15-1,1,1),0),0),PLE!$AA$28*OFFSET(Import.PLQ,$A52-1,AQ$15-1,1,1)),IF($E52&lt;&gt;1,IF(ISNUMBER(INDEX(Import.PLE,Detalhamento!$E52,Detalhamento!AQ$15)),IF(INDEX(Import.PLE,Detalhamento!$E52,Detalhamento!AQ$15)&lt;=mediçao,0,OFFSET(Import.PLQ,$A52-1,AQ$15-1,1,1)),OFFSET(Import.PLQ,$A52-1,AQ$15-1,1,1)),(1-PLE!$AA$28)*OFFSET(Import.PLQ,$A52-1,AQ$15-1,1,1))))</f>
        <v>0</v>
      </c>
      <c r="AR52" s="183">
        <f ca="1">IF(AR$13="",0,CHOOSE(Detalhamento.OpçãoServiços,OFFSET(Import.PLQ,$A52-1,AR$15-1,1,1),IF($E52&lt;&gt;1,IF(ISNUMBER(INDEX(Import.PLE,Detalhamento!$E52,Detalhamento!AR$15)),IF(INDEX(Import.PLE,Detalhamento!$E52,Detalhamento!AR$15)&lt;=mediçao,OFFSET(Import.PLQ,$A52-1,AR$15-1,1,1),0),0),PLE!$AA$28*OFFSET(Import.PLQ,$A52-1,AR$15-1,1,1)),IF($E52&lt;&gt;1,IF(ISNUMBER(INDEX(Import.PLE,Detalhamento!$E52,Detalhamento!AR$15)),IF(INDEX(Import.PLE,Detalhamento!$E52,Detalhamento!AR$15)&lt;=mediçao,0,OFFSET(Import.PLQ,$A52-1,AR$15-1,1,1)),OFFSET(Import.PLQ,$A52-1,AR$15-1,1,1)),(1-PLE!$AA$28)*OFFSET(Import.PLQ,$A52-1,AR$15-1,1,1))))</f>
        <v>0</v>
      </c>
      <c r="AS52" s="183">
        <f ca="1">IF(AS$13="",0,CHOOSE(Detalhamento.OpçãoServiços,OFFSET(Import.PLQ,$A52-1,AS$15-1,1,1),IF($E52&lt;&gt;1,IF(ISNUMBER(INDEX(Import.PLE,Detalhamento!$E52,Detalhamento!AS$15)),IF(INDEX(Import.PLE,Detalhamento!$E52,Detalhamento!AS$15)&lt;=mediçao,OFFSET(Import.PLQ,$A52-1,AS$15-1,1,1),0),0),PLE!$AA$28*OFFSET(Import.PLQ,$A52-1,AS$15-1,1,1)),IF($E52&lt;&gt;1,IF(ISNUMBER(INDEX(Import.PLE,Detalhamento!$E52,Detalhamento!AS$15)),IF(INDEX(Import.PLE,Detalhamento!$E52,Detalhamento!AS$15)&lt;=mediçao,0,OFFSET(Import.PLQ,$A52-1,AS$15-1,1,1)),OFFSET(Import.PLQ,$A52-1,AS$15-1,1,1)),(1-PLE!$AA$28)*OFFSET(Import.PLQ,$A52-1,AS$15-1,1,1))))</f>
        <v>0</v>
      </c>
      <c r="AT52" s="183">
        <f ca="1">IF(AT$13="",0,CHOOSE(Detalhamento.OpçãoServiços,OFFSET(Import.PLQ,$A52-1,AT$15-1,1,1),IF($E52&lt;&gt;1,IF(ISNUMBER(INDEX(Import.PLE,Detalhamento!$E52,Detalhamento!AT$15)),IF(INDEX(Import.PLE,Detalhamento!$E52,Detalhamento!AT$15)&lt;=mediçao,OFFSET(Import.PLQ,$A52-1,AT$15-1,1,1),0),0),PLE!$AA$28*OFFSET(Import.PLQ,$A52-1,AT$15-1,1,1)),IF($E52&lt;&gt;1,IF(ISNUMBER(INDEX(Import.PLE,Detalhamento!$E52,Detalhamento!AT$15)),IF(INDEX(Import.PLE,Detalhamento!$E52,Detalhamento!AT$15)&lt;=mediçao,0,OFFSET(Import.PLQ,$A52-1,AT$15-1,1,1)),OFFSET(Import.PLQ,$A52-1,AT$15-1,1,1)),(1-PLE!$AA$28)*OFFSET(Import.PLQ,$A52-1,AT$15-1,1,1))))</f>
        <v>0</v>
      </c>
      <c r="AU52" s="183">
        <f ca="1">IF(AU$13="",0,CHOOSE(Detalhamento.OpçãoServiços,OFFSET(Import.PLQ,$A52-1,AU$15-1,1,1),IF($E52&lt;&gt;1,IF(ISNUMBER(INDEX(Import.PLE,Detalhamento!$E52,Detalhamento!AU$15)),IF(INDEX(Import.PLE,Detalhamento!$E52,Detalhamento!AU$15)&lt;=mediçao,OFFSET(Import.PLQ,$A52-1,AU$15-1,1,1),0),0),PLE!$AA$28*OFFSET(Import.PLQ,$A52-1,AU$15-1,1,1)),IF($E52&lt;&gt;1,IF(ISNUMBER(INDEX(Import.PLE,Detalhamento!$E52,Detalhamento!AU$15)),IF(INDEX(Import.PLE,Detalhamento!$E52,Detalhamento!AU$15)&lt;=mediçao,0,OFFSET(Import.PLQ,$A52-1,AU$15-1,1,1)),OFFSET(Import.PLQ,$A52-1,AU$15-1,1,1)),(1-PLE!$AA$28)*OFFSET(Import.PLQ,$A52-1,AU$15-1,1,1))))</f>
        <v>0</v>
      </c>
      <c r="AV52" s="183">
        <f ca="1">IF(AV$13="",0,CHOOSE(Detalhamento.OpçãoServiços,OFFSET(Import.PLQ,$A52-1,AV$15-1,1,1),IF($E52&lt;&gt;1,IF(ISNUMBER(INDEX(Import.PLE,Detalhamento!$E52,Detalhamento!AV$15)),IF(INDEX(Import.PLE,Detalhamento!$E52,Detalhamento!AV$15)&lt;=mediçao,OFFSET(Import.PLQ,$A52-1,AV$15-1,1,1),0),0),PLE!$AA$28*OFFSET(Import.PLQ,$A52-1,AV$15-1,1,1)),IF($E52&lt;&gt;1,IF(ISNUMBER(INDEX(Import.PLE,Detalhamento!$E52,Detalhamento!AV$15)),IF(INDEX(Import.PLE,Detalhamento!$E52,Detalhamento!AV$15)&lt;=mediçao,0,OFFSET(Import.PLQ,$A52-1,AV$15-1,1,1)),OFFSET(Import.PLQ,$A52-1,AV$15-1,1,1)),(1-PLE!$AA$28)*OFFSET(Import.PLQ,$A52-1,AV$15-1,1,1))))</f>
        <v>0</v>
      </c>
      <c r="AW52" s="183">
        <f ca="1">IF(AW$13="",0,CHOOSE(Detalhamento.OpçãoServiços,OFFSET(Import.PLQ,$A52-1,AW$15-1,1,1),IF($E52&lt;&gt;1,IF(ISNUMBER(INDEX(Import.PLE,Detalhamento!$E52,Detalhamento!AW$15)),IF(INDEX(Import.PLE,Detalhamento!$E52,Detalhamento!AW$15)&lt;=mediçao,OFFSET(Import.PLQ,$A52-1,AW$15-1,1,1),0),0),PLE!$AA$28*OFFSET(Import.PLQ,$A52-1,AW$15-1,1,1)),IF($E52&lt;&gt;1,IF(ISNUMBER(INDEX(Import.PLE,Detalhamento!$E52,Detalhamento!AW$15)),IF(INDEX(Import.PLE,Detalhamento!$E52,Detalhamento!AW$15)&lt;=mediçao,0,OFFSET(Import.PLQ,$A52-1,AW$15-1,1,1)),OFFSET(Import.PLQ,$A52-1,AW$15-1,1,1)),(1-PLE!$AA$28)*OFFSET(Import.PLQ,$A52-1,AW$15-1,1,1))))</f>
        <v>0</v>
      </c>
      <c r="AX52" s="183">
        <f ca="1">IF(AX$13="",0,CHOOSE(Detalhamento.OpçãoServiços,OFFSET(Import.PLQ,$A52-1,AX$15-1,1,1),IF($E52&lt;&gt;1,IF(ISNUMBER(INDEX(Import.PLE,Detalhamento!$E52,Detalhamento!AX$15)),IF(INDEX(Import.PLE,Detalhamento!$E52,Detalhamento!AX$15)&lt;=mediçao,OFFSET(Import.PLQ,$A52-1,AX$15-1,1,1),0),0),PLE!$AA$28*OFFSET(Import.PLQ,$A52-1,AX$15-1,1,1)),IF($E52&lt;&gt;1,IF(ISNUMBER(INDEX(Import.PLE,Detalhamento!$E52,Detalhamento!AX$15)),IF(INDEX(Import.PLE,Detalhamento!$E52,Detalhamento!AX$15)&lt;=mediçao,0,OFFSET(Import.PLQ,$A52-1,AX$15-1,1,1)),OFFSET(Import.PLQ,$A52-1,AX$15-1,1,1)),(1-PLE!$AA$28)*OFFSET(Import.PLQ,$A52-1,AX$15-1,1,1))))</f>
        <v>0</v>
      </c>
      <c r="AY52" s="183">
        <f ca="1">IF(AY$13="",0,CHOOSE(Detalhamento.OpçãoServiços,OFFSET(Import.PLQ,$A52-1,AY$15-1,1,1),IF($E52&lt;&gt;1,IF(ISNUMBER(INDEX(Import.PLE,Detalhamento!$E52,Detalhamento!AY$15)),IF(INDEX(Import.PLE,Detalhamento!$E52,Detalhamento!AY$15)&lt;=mediçao,OFFSET(Import.PLQ,$A52-1,AY$15-1,1,1),0),0),PLE!$AA$28*OFFSET(Import.PLQ,$A52-1,AY$15-1,1,1)),IF($E52&lt;&gt;1,IF(ISNUMBER(INDEX(Import.PLE,Detalhamento!$E52,Detalhamento!AY$15)),IF(INDEX(Import.PLE,Detalhamento!$E52,Detalhamento!AY$15)&lt;=mediçao,0,OFFSET(Import.PLQ,$A52-1,AY$15-1,1,1)),OFFSET(Import.PLQ,$A52-1,AY$15-1,1,1)),(1-PLE!$AA$28)*OFFSET(Import.PLQ,$A52-1,AY$15-1,1,1))))</f>
        <v>0</v>
      </c>
      <c r="AZ52" s="183">
        <f ca="1">IF(AZ$13="",0,CHOOSE(Detalhamento.OpçãoServiços,OFFSET(Import.PLQ,$A52-1,AZ$15-1,1,1),IF($E52&lt;&gt;1,IF(ISNUMBER(INDEX(Import.PLE,Detalhamento!$E52,Detalhamento!AZ$15)),IF(INDEX(Import.PLE,Detalhamento!$E52,Detalhamento!AZ$15)&lt;=mediçao,OFFSET(Import.PLQ,$A52-1,AZ$15-1,1,1),0),0),PLE!$AA$28*OFFSET(Import.PLQ,$A52-1,AZ$15-1,1,1)),IF($E52&lt;&gt;1,IF(ISNUMBER(INDEX(Import.PLE,Detalhamento!$E52,Detalhamento!AZ$15)),IF(INDEX(Import.PLE,Detalhamento!$E52,Detalhamento!AZ$15)&lt;=mediçao,0,OFFSET(Import.PLQ,$A52-1,AZ$15-1,1,1)),OFFSET(Import.PLQ,$A52-1,AZ$15-1,1,1)),(1-PLE!$AA$28)*OFFSET(Import.PLQ,$A52-1,AZ$15-1,1,1))))</f>
        <v>0</v>
      </c>
      <c r="BA52" s="183">
        <f ca="1">IF(BA$13="",0,CHOOSE(Detalhamento.OpçãoServiços,OFFSET(Import.PLQ,$A52-1,BA$15-1,1,1),IF($E52&lt;&gt;1,IF(ISNUMBER(INDEX(Import.PLE,Detalhamento!$E52,Detalhamento!BA$15)),IF(INDEX(Import.PLE,Detalhamento!$E52,Detalhamento!BA$15)&lt;=mediçao,OFFSET(Import.PLQ,$A52-1,BA$15-1,1,1),0),0),PLE!$AA$28*OFFSET(Import.PLQ,$A52-1,BA$15-1,1,1)),IF($E52&lt;&gt;1,IF(ISNUMBER(INDEX(Import.PLE,Detalhamento!$E52,Detalhamento!BA$15)),IF(INDEX(Import.PLE,Detalhamento!$E52,Detalhamento!BA$15)&lt;=mediçao,0,OFFSET(Import.PLQ,$A52-1,BA$15-1,1,1)),OFFSET(Import.PLQ,$A52-1,BA$15-1,1,1)),(1-PLE!$AA$28)*OFFSET(Import.PLQ,$A52-1,BA$15-1,1,1))))</f>
        <v>0</v>
      </c>
      <c r="BB52" s="183">
        <f ca="1">IF(BB$13="",0,CHOOSE(Detalhamento.OpçãoServiços,OFFSET(Import.PLQ,$A52-1,BB$15-1,1,1),IF($E52&lt;&gt;1,IF(ISNUMBER(INDEX(Import.PLE,Detalhamento!$E52,Detalhamento!BB$15)),IF(INDEX(Import.PLE,Detalhamento!$E52,Detalhamento!BB$15)&lt;=mediçao,OFFSET(Import.PLQ,$A52-1,BB$15-1,1,1),0),0),PLE!$AA$28*OFFSET(Import.PLQ,$A52-1,BB$15-1,1,1)),IF($E52&lt;&gt;1,IF(ISNUMBER(INDEX(Import.PLE,Detalhamento!$E52,Detalhamento!BB$15)),IF(INDEX(Import.PLE,Detalhamento!$E52,Detalhamento!BB$15)&lt;=mediçao,0,OFFSET(Import.PLQ,$A52-1,BB$15-1,1,1)),OFFSET(Import.PLQ,$A52-1,BB$15-1,1,1)),(1-PLE!$AA$28)*OFFSET(Import.PLQ,$A52-1,BB$15-1,1,1))))</f>
        <v>0</v>
      </c>
      <c r="BC52" s="183">
        <f ca="1">IF(BC$13="",0,CHOOSE(Detalhamento.OpçãoServiços,OFFSET(Import.PLQ,$A52-1,BC$15-1,1,1),IF($E52&lt;&gt;1,IF(ISNUMBER(INDEX(Import.PLE,Detalhamento!$E52,Detalhamento!BC$15)),IF(INDEX(Import.PLE,Detalhamento!$E52,Detalhamento!BC$15)&lt;=mediçao,OFFSET(Import.PLQ,$A52-1,BC$15-1,1,1),0),0),PLE!$AA$28*OFFSET(Import.PLQ,$A52-1,BC$15-1,1,1)),IF($E52&lt;&gt;1,IF(ISNUMBER(INDEX(Import.PLE,Detalhamento!$E52,Detalhamento!BC$15)),IF(INDEX(Import.PLE,Detalhamento!$E52,Detalhamento!BC$15)&lt;=mediçao,0,OFFSET(Import.PLQ,$A52-1,BC$15-1,1,1)),OFFSET(Import.PLQ,$A52-1,BC$15-1,1,1)),(1-PLE!$AA$28)*OFFSET(Import.PLQ,$A52-1,BC$15-1,1,1))))</f>
        <v>0</v>
      </c>
      <c r="BD52" s="183">
        <f ca="1">IF(BD$13="",0,CHOOSE(Detalhamento.OpçãoServiços,OFFSET(Import.PLQ,$A52-1,BD$15-1,1,1),IF($E52&lt;&gt;1,IF(ISNUMBER(INDEX(Import.PLE,Detalhamento!$E52,Detalhamento!BD$15)),IF(INDEX(Import.PLE,Detalhamento!$E52,Detalhamento!BD$15)&lt;=mediçao,OFFSET(Import.PLQ,$A52-1,BD$15-1,1,1),0),0),PLE!$AA$28*OFFSET(Import.PLQ,$A52-1,BD$15-1,1,1)),IF($E52&lt;&gt;1,IF(ISNUMBER(INDEX(Import.PLE,Detalhamento!$E52,Detalhamento!BD$15)),IF(INDEX(Import.PLE,Detalhamento!$E52,Detalhamento!BD$15)&lt;=mediçao,0,OFFSET(Import.PLQ,$A52-1,BD$15-1,1,1)),OFFSET(Import.PLQ,$A52-1,BD$15-1,1,1)),(1-PLE!$AA$28)*OFFSET(Import.PLQ,$A52-1,BD$15-1,1,1))))</f>
        <v>0</v>
      </c>
      <c r="BE52" s="183">
        <f ca="1">IF(BE$13="",0,CHOOSE(Detalhamento.OpçãoServiços,OFFSET(Import.PLQ,$A52-1,BE$15-1,1,1),IF($E52&lt;&gt;1,IF(ISNUMBER(INDEX(Import.PLE,Detalhamento!$E52,Detalhamento!BE$15)),IF(INDEX(Import.PLE,Detalhamento!$E52,Detalhamento!BE$15)&lt;=mediçao,OFFSET(Import.PLQ,$A52-1,BE$15-1,1,1),0),0),PLE!$AA$28*OFFSET(Import.PLQ,$A52-1,BE$15-1,1,1)),IF($E52&lt;&gt;1,IF(ISNUMBER(INDEX(Import.PLE,Detalhamento!$E52,Detalhamento!BE$15)),IF(INDEX(Import.PLE,Detalhamento!$E52,Detalhamento!BE$15)&lt;=mediçao,0,OFFSET(Import.PLQ,$A52-1,BE$15-1,1,1)),OFFSET(Import.PLQ,$A52-1,BE$15-1,1,1)),(1-PLE!$AA$28)*OFFSET(Import.PLQ,$A52-1,BE$15-1,1,1))))</f>
        <v>0</v>
      </c>
      <c r="BF52" s="183">
        <f ca="1">IF(BF$13="",0,CHOOSE(Detalhamento.OpçãoServiços,OFFSET(Import.PLQ,$A52-1,BF$15-1,1,1),IF($E52&lt;&gt;1,IF(ISNUMBER(INDEX(Import.PLE,Detalhamento!$E52,Detalhamento!BF$15)),IF(INDEX(Import.PLE,Detalhamento!$E52,Detalhamento!BF$15)&lt;=mediçao,OFFSET(Import.PLQ,$A52-1,BF$15-1,1,1),0),0),PLE!$AA$28*OFFSET(Import.PLQ,$A52-1,BF$15-1,1,1)),IF($E52&lt;&gt;1,IF(ISNUMBER(INDEX(Import.PLE,Detalhamento!$E52,Detalhamento!BF$15)),IF(INDEX(Import.PLE,Detalhamento!$E52,Detalhamento!BF$15)&lt;=mediçao,0,OFFSET(Import.PLQ,$A52-1,BF$15-1,1,1)),OFFSET(Import.PLQ,$A52-1,BF$15-1,1,1)),(1-PLE!$AA$28)*OFFSET(Import.PLQ,$A52-1,BF$15-1,1,1))))</f>
        <v>0</v>
      </c>
      <c r="BG52" s="183">
        <f ca="1">IF(BG$13="",0,CHOOSE(Detalhamento.OpçãoServiços,OFFSET(Import.PLQ,$A52-1,BG$15-1,1,1),IF($E52&lt;&gt;1,IF(ISNUMBER(INDEX(Import.PLE,Detalhamento!$E52,Detalhamento!BG$15)),IF(INDEX(Import.PLE,Detalhamento!$E52,Detalhamento!BG$15)&lt;=mediçao,OFFSET(Import.PLQ,$A52-1,BG$15-1,1,1),0),0),PLE!$AA$28*OFFSET(Import.PLQ,$A52-1,BG$15-1,1,1)),IF($E52&lt;&gt;1,IF(ISNUMBER(INDEX(Import.PLE,Detalhamento!$E52,Detalhamento!BG$15)),IF(INDEX(Import.PLE,Detalhamento!$E52,Detalhamento!BG$15)&lt;=mediçao,0,OFFSET(Import.PLQ,$A52-1,BG$15-1,1,1)),OFFSET(Import.PLQ,$A52-1,BG$15-1,1,1)),(1-PLE!$AA$28)*OFFSET(Import.PLQ,$A52-1,BG$15-1,1,1))))</f>
        <v>0</v>
      </c>
      <c r="BH52" s="183">
        <f ca="1">IF(BH$13="",0,CHOOSE(Detalhamento.OpçãoServiços,OFFSET(Import.PLQ,$A52-1,BH$15-1,1,1),IF($E52&lt;&gt;1,IF(ISNUMBER(INDEX(Import.PLE,Detalhamento!$E52,Detalhamento!BH$15)),IF(INDEX(Import.PLE,Detalhamento!$E52,Detalhamento!BH$15)&lt;=mediçao,OFFSET(Import.PLQ,$A52-1,BH$15-1,1,1),0),0),PLE!$AA$28*OFFSET(Import.PLQ,$A52-1,BH$15-1,1,1)),IF($E52&lt;&gt;1,IF(ISNUMBER(INDEX(Import.PLE,Detalhamento!$E52,Detalhamento!BH$15)),IF(INDEX(Import.PLE,Detalhamento!$E52,Detalhamento!BH$15)&lt;=mediçao,0,OFFSET(Import.PLQ,$A52-1,BH$15-1,1,1)),OFFSET(Import.PLQ,$A52-1,BH$15-1,1,1)),(1-PLE!$AA$28)*OFFSET(Import.PLQ,$A52-1,BH$15-1,1,1))))</f>
        <v>0</v>
      </c>
      <c r="BI52" s="183">
        <f ca="1">IF(BI$13="",0,CHOOSE(Detalhamento.OpçãoServiços,OFFSET(Import.PLQ,$A52-1,BI$15-1,1,1),IF($E52&lt;&gt;1,IF(ISNUMBER(INDEX(Import.PLE,Detalhamento!$E52,Detalhamento!BI$15)),IF(INDEX(Import.PLE,Detalhamento!$E52,Detalhamento!BI$15)&lt;=mediçao,OFFSET(Import.PLQ,$A52-1,BI$15-1,1,1),0),0),PLE!$AA$28*OFFSET(Import.PLQ,$A52-1,BI$15-1,1,1)),IF($E52&lt;&gt;1,IF(ISNUMBER(INDEX(Import.PLE,Detalhamento!$E52,Detalhamento!BI$15)),IF(INDEX(Import.PLE,Detalhamento!$E52,Detalhamento!BI$15)&lt;=mediçao,0,OFFSET(Import.PLQ,$A52-1,BI$15-1,1,1)),OFFSET(Import.PLQ,$A52-1,BI$15-1,1,1)),(1-PLE!$AA$28)*OFFSET(Import.PLQ,$A52-1,BI$15-1,1,1))))</f>
        <v>0</v>
      </c>
    </row>
    <row r="53" spans="1:61" hidden="1" x14ac:dyDescent="0.2">
      <c r="A53" s="196">
        <v>37</v>
      </c>
      <c r="B53" s="28" t="str">
        <f t="shared" ca="1" si="15"/>
        <v/>
      </c>
      <c r="E53" s="193">
        <f t="shared" ca="1" si="16"/>
        <v>0</v>
      </c>
      <c r="F53" s="194">
        <f t="shared" ca="1" si="17"/>
        <v>0</v>
      </c>
      <c r="G53" s="194">
        <f t="shared" ca="1" si="14"/>
        <v>0</v>
      </c>
      <c r="H53" s="222" t="str">
        <f t="shared" ca="1" si="14"/>
        <v>SINALIZAÇÃO VERTICAL</v>
      </c>
      <c r="I53" s="48" t="str">
        <f t="shared" ca="1" si="18"/>
        <v/>
      </c>
      <c r="J53" s="183" t="str">
        <f t="shared" ca="1" si="19"/>
        <v/>
      </c>
      <c r="K53" s="83"/>
      <c r="L53" s="183">
        <f ca="1">IF(L$13="",0,CHOOSE(Detalhamento.OpçãoServiços,OFFSET(Import.PLQ,$A53-1,L$15-1,1,1),IF($E53&lt;&gt;1,IF(ISNUMBER(INDEX(Import.PLE,Detalhamento!$E53,Detalhamento!L$15)),IF(INDEX(Import.PLE,Detalhamento!$E53,Detalhamento!L$15)&lt;=mediçao,OFFSET(Import.PLQ,$A53-1,L$15-1,1,1),0),0),PLE!$AA$28*OFFSET(Import.PLQ,$A53-1,L$15-1,1,1)),IF($E53&lt;&gt;1,IF(ISNUMBER(INDEX(Import.PLE,Detalhamento!$E53,Detalhamento!L$15)),IF(INDEX(Import.PLE,Detalhamento!$E53,Detalhamento!L$15)&lt;=mediçao,0,OFFSET(Import.PLQ,$A53-1,L$15-1,1,1)),OFFSET(Import.PLQ,$A53-1,L$15-1,1,1)),(1-PLE!$AA$28)*OFFSET(Import.PLQ,$A53-1,L$15-1,1,1))))</f>
        <v>0</v>
      </c>
      <c r="M53" s="183">
        <f ca="1">IF(M$13="",0,CHOOSE(Detalhamento.OpçãoServiços,OFFSET(Import.PLQ,$A53-1,M$15-1,1,1),IF($E53&lt;&gt;1,IF(ISNUMBER(INDEX(Import.PLE,Detalhamento!$E53,Detalhamento!M$15)),IF(INDEX(Import.PLE,Detalhamento!$E53,Detalhamento!M$15)&lt;=mediçao,OFFSET(Import.PLQ,$A53-1,M$15-1,1,1),0),0),PLE!$AA$28*OFFSET(Import.PLQ,$A53-1,M$15-1,1,1)),IF($E53&lt;&gt;1,IF(ISNUMBER(INDEX(Import.PLE,Detalhamento!$E53,Detalhamento!M$15)),IF(INDEX(Import.PLE,Detalhamento!$E53,Detalhamento!M$15)&lt;=mediçao,0,OFFSET(Import.PLQ,$A53-1,M$15-1,1,1)),OFFSET(Import.PLQ,$A53-1,M$15-1,1,1)),(1-PLE!$AA$28)*OFFSET(Import.PLQ,$A53-1,M$15-1,1,1))))</f>
        <v>0</v>
      </c>
      <c r="N53" s="183">
        <f ca="1">IF(N$13="",0,CHOOSE(Detalhamento.OpçãoServiços,OFFSET(Import.PLQ,$A53-1,N$15-1,1,1),IF($E53&lt;&gt;1,IF(ISNUMBER(INDEX(Import.PLE,Detalhamento!$E53,Detalhamento!N$15)),IF(INDEX(Import.PLE,Detalhamento!$E53,Detalhamento!N$15)&lt;=mediçao,OFFSET(Import.PLQ,$A53-1,N$15-1,1,1),0),0),PLE!$AA$28*OFFSET(Import.PLQ,$A53-1,N$15-1,1,1)),IF($E53&lt;&gt;1,IF(ISNUMBER(INDEX(Import.PLE,Detalhamento!$E53,Detalhamento!N$15)),IF(INDEX(Import.PLE,Detalhamento!$E53,Detalhamento!N$15)&lt;=mediçao,0,OFFSET(Import.PLQ,$A53-1,N$15-1,1,1)),OFFSET(Import.PLQ,$A53-1,N$15-1,1,1)),(1-PLE!$AA$28)*OFFSET(Import.PLQ,$A53-1,N$15-1,1,1))))</f>
        <v>0</v>
      </c>
      <c r="O53" s="183">
        <f ca="1">IF(O$13="",0,CHOOSE(Detalhamento.OpçãoServiços,OFFSET(Import.PLQ,$A53-1,O$15-1,1,1),IF($E53&lt;&gt;1,IF(ISNUMBER(INDEX(Import.PLE,Detalhamento!$E53,Detalhamento!O$15)),IF(INDEX(Import.PLE,Detalhamento!$E53,Detalhamento!O$15)&lt;=mediçao,OFFSET(Import.PLQ,$A53-1,O$15-1,1,1),0),0),PLE!$AA$28*OFFSET(Import.PLQ,$A53-1,O$15-1,1,1)),IF($E53&lt;&gt;1,IF(ISNUMBER(INDEX(Import.PLE,Detalhamento!$E53,Detalhamento!O$15)),IF(INDEX(Import.PLE,Detalhamento!$E53,Detalhamento!O$15)&lt;=mediçao,0,OFFSET(Import.PLQ,$A53-1,O$15-1,1,1)),OFFSET(Import.PLQ,$A53-1,O$15-1,1,1)),(1-PLE!$AA$28)*OFFSET(Import.PLQ,$A53-1,O$15-1,1,1))))</f>
        <v>0</v>
      </c>
      <c r="P53" s="183">
        <f ca="1">IF(P$13="",0,CHOOSE(Detalhamento.OpçãoServiços,OFFSET(Import.PLQ,$A53-1,P$15-1,1,1),IF($E53&lt;&gt;1,IF(ISNUMBER(INDEX(Import.PLE,Detalhamento!$E53,Detalhamento!P$15)),IF(INDEX(Import.PLE,Detalhamento!$E53,Detalhamento!P$15)&lt;=mediçao,OFFSET(Import.PLQ,$A53-1,P$15-1,1,1),0),0),PLE!$AA$28*OFFSET(Import.PLQ,$A53-1,P$15-1,1,1)),IF($E53&lt;&gt;1,IF(ISNUMBER(INDEX(Import.PLE,Detalhamento!$E53,Detalhamento!P$15)),IF(INDEX(Import.PLE,Detalhamento!$E53,Detalhamento!P$15)&lt;=mediçao,0,OFFSET(Import.PLQ,$A53-1,P$15-1,1,1)),OFFSET(Import.PLQ,$A53-1,P$15-1,1,1)),(1-PLE!$AA$28)*OFFSET(Import.PLQ,$A53-1,P$15-1,1,1))))</f>
        <v>0</v>
      </c>
      <c r="Q53" s="183">
        <f ca="1">IF(Q$13="",0,CHOOSE(Detalhamento.OpçãoServiços,OFFSET(Import.PLQ,$A53-1,Q$15-1,1,1),IF($E53&lt;&gt;1,IF(ISNUMBER(INDEX(Import.PLE,Detalhamento!$E53,Detalhamento!Q$15)),IF(INDEX(Import.PLE,Detalhamento!$E53,Detalhamento!Q$15)&lt;=mediçao,OFFSET(Import.PLQ,$A53-1,Q$15-1,1,1),0),0),PLE!$AA$28*OFFSET(Import.PLQ,$A53-1,Q$15-1,1,1)),IF($E53&lt;&gt;1,IF(ISNUMBER(INDEX(Import.PLE,Detalhamento!$E53,Detalhamento!Q$15)),IF(INDEX(Import.PLE,Detalhamento!$E53,Detalhamento!Q$15)&lt;=mediçao,0,OFFSET(Import.PLQ,$A53-1,Q$15-1,1,1)),OFFSET(Import.PLQ,$A53-1,Q$15-1,1,1)),(1-PLE!$AA$28)*OFFSET(Import.PLQ,$A53-1,Q$15-1,1,1))))</f>
        <v>0</v>
      </c>
      <c r="R53" s="183">
        <f ca="1">IF(R$13="",0,CHOOSE(Detalhamento.OpçãoServiços,OFFSET(Import.PLQ,$A53-1,R$15-1,1,1),IF($E53&lt;&gt;1,IF(ISNUMBER(INDEX(Import.PLE,Detalhamento!$E53,Detalhamento!R$15)),IF(INDEX(Import.PLE,Detalhamento!$E53,Detalhamento!R$15)&lt;=mediçao,OFFSET(Import.PLQ,$A53-1,R$15-1,1,1),0),0),PLE!$AA$28*OFFSET(Import.PLQ,$A53-1,R$15-1,1,1)),IF($E53&lt;&gt;1,IF(ISNUMBER(INDEX(Import.PLE,Detalhamento!$E53,Detalhamento!R$15)),IF(INDEX(Import.PLE,Detalhamento!$E53,Detalhamento!R$15)&lt;=mediçao,0,OFFSET(Import.PLQ,$A53-1,R$15-1,1,1)),OFFSET(Import.PLQ,$A53-1,R$15-1,1,1)),(1-PLE!$AA$28)*OFFSET(Import.PLQ,$A53-1,R$15-1,1,1))))</f>
        <v>0</v>
      </c>
      <c r="S53" s="183">
        <f ca="1">IF(S$13="",0,CHOOSE(Detalhamento.OpçãoServiços,OFFSET(Import.PLQ,$A53-1,S$15-1,1,1),IF($E53&lt;&gt;1,IF(ISNUMBER(INDEX(Import.PLE,Detalhamento!$E53,Detalhamento!S$15)),IF(INDEX(Import.PLE,Detalhamento!$E53,Detalhamento!S$15)&lt;=mediçao,OFFSET(Import.PLQ,$A53-1,S$15-1,1,1),0),0),PLE!$AA$28*OFFSET(Import.PLQ,$A53-1,S$15-1,1,1)),IF($E53&lt;&gt;1,IF(ISNUMBER(INDEX(Import.PLE,Detalhamento!$E53,Detalhamento!S$15)),IF(INDEX(Import.PLE,Detalhamento!$E53,Detalhamento!S$15)&lt;=mediçao,0,OFFSET(Import.PLQ,$A53-1,S$15-1,1,1)),OFFSET(Import.PLQ,$A53-1,S$15-1,1,1)),(1-PLE!$AA$28)*OFFSET(Import.PLQ,$A53-1,S$15-1,1,1))))</f>
        <v>0</v>
      </c>
      <c r="T53" s="183">
        <f ca="1">IF(T$13="",0,CHOOSE(Detalhamento.OpçãoServiços,OFFSET(Import.PLQ,$A53-1,T$15-1,1,1),IF($E53&lt;&gt;1,IF(ISNUMBER(INDEX(Import.PLE,Detalhamento!$E53,Detalhamento!T$15)),IF(INDEX(Import.PLE,Detalhamento!$E53,Detalhamento!T$15)&lt;=mediçao,OFFSET(Import.PLQ,$A53-1,T$15-1,1,1),0),0),PLE!$AA$28*OFFSET(Import.PLQ,$A53-1,T$15-1,1,1)),IF($E53&lt;&gt;1,IF(ISNUMBER(INDEX(Import.PLE,Detalhamento!$E53,Detalhamento!T$15)),IF(INDEX(Import.PLE,Detalhamento!$E53,Detalhamento!T$15)&lt;=mediçao,0,OFFSET(Import.PLQ,$A53-1,T$15-1,1,1)),OFFSET(Import.PLQ,$A53-1,T$15-1,1,1)),(1-PLE!$AA$28)*OFFSET(Import.PLQ,$A53-1,T$15-1,1,1))))</f>
        <v>0</v>
      </c>
      <c r="U53" s="183">
        <f ca="1">IF(U$13="",0,CHOOSE(Detalhamento.OpçãoServiços,OFFSET(Import.PLQ,$A53-1,U$15-1,1,1),IF($E53&lt;&gt;1,IF(ISNUMBER(INDEX(Import.PLE,Detalhamento!$E53,Detalhamento!U$15)),IF(INDEX(Import.PLE,Detalhamento!$E53,Detalhamento!U$15)&lt;=mediçao,OFFSET(Import.PLQ,$A53-1,U$15-1,1,1),0),0),PLE!$AA$28*OFFSET(Import.PLQ,$A53-1,U$15-1,1,1)),IF($E53&lt;&gt;1,IF(ISNUMBER(INDEX(Import.PLE,Detalhamento!$E53,Detalhamento!U$15)),IF(INDEX(Import.PLE,Detalhamento!$E53,Detalhamento!U$15)&lt;=mediçao,0,OFFSET(Import.PLQ,$A53-1,U$15-1,1,1)),OFFSET(Import.PLQ,$A53-1,U$15-1,1,1)),(1-PLE!$AA$28)*OFFSET(Import.PLQ,$A53-1,U$15-1,1,1))))</f>
        <v>0</v>
      </c>
      <c r="V53" s="183">
        <f ca="1">IF(V$13="",0,CHOOSE(Detalhamento.OpçãoServiços,OFFSET(Import.PLQ,$A53-1,V$15-1,1,1),IF($E53&lt;&gt;1,IF(ISNUMBER(INDEX(Import.PLE,Detalhamento!$E53,Detalhamento!V$15)),IF(INDEX(Import.PLE,Detalhamento!$E53,Detalhamento!V$15)&lt;=mediçao,OFFSET(Import.PLQ,$A53-1,V$15-1,1,1),0),0),PLE!$AA$28*OFFSET(Import.PLQ,$A53-1,V$15-1,1,1)),IF($E53&lt;&gt;1,IF(ISNUMBER(INDEX(Import.PLE,Detalhamento!$E53,Detalhamento!V$15)),IF(INDEX(Import.PLE,Detalhamento!$E53,Detalhamento!V$15)&lt;=mediçao,0,OFFSET(Import.PLQ,$A53-1,V$15-1,1,1)),OFFSET(Import.PLQ,$A53-1,V$15-1,1,1)),(1-PLE!$AA$28)*OFFSET(Import.PLQ,$A53-1,V$15-1,1,1))))</f>
        <v>0</v>
      </c>
      <c r="W53" s="183">
        <f ca="1">IF(W$13="",0,CHOOSE(Detalhamento.OpçãoServiços,OFFSET(Import.PLQ,$A53-1,W$15-1,1,1),IF($E53&lt;&gt;1,IF(ISNUMBER(INDEX(Import.PLE,Detalhamento!$E53,Detalhamento!W$15)),IF(INDEX(Import.PLE,Detalhamento!$E53,Detalhamento!W$15)&lt;=mediçao,OFFSET(Import.PLQ,$A53-1,W$15-1,1,1),0),0),PLE!$AA$28*OFFSET(Import.PLQ,$A53-1,W$15-1,1,1)),IF($E53&lt;&gt;1,IF(ISNUMBER(INDEX(Import.PLE,Detalhamento!$E53,Detalhamento!W$15)),IF(INDEX(Import.PLE,Detalhamento!$E53,Detalhamento!W$15)&lt;=mediçao,0,OFFSET(Import.PLQ,$A53-1,W$15-1,1,1)),OFFSET(Import.PLQ,$A53-1,W$15-1,1,1)),(1-PLE!$AA$28)*OFFSET(Import.PLQ,$A53-1,W$15-1,1,1))))</f>
        <v>0</v>
      </c>
      <c r="X53" s="183">
        <f ca="1">IF(X$13="",0,CHOOSE(Detalhamento.OpçãoServiços,OFFSET(Import.PLQ,$A53-1,X$15-1,1,1),IF($E53&lt;&gt;1,IF(ISNUMBER(INDEX(Import.PLE,Detalhamento!$E53,Detalhamento!X$15)),IF(INDEX(Import.PLE,Detalhamento!$E53,Detalhamento!X$15)&lt;=mediçao,OFFSET(Import.PLQ,$A53-1,X$15-1,1,1),0),0),PLE!$AA$28*OFFSET(Import.PLQ,$A53-1,X$15-1,1,1)),IF($E53&lt;&gt;1,IF(ISNUMBER(INDEX(Import.PLE,Detalhamento!$E53,Detalhamento!X$15)),IF(INDEX(Import.PLE,Detalhamento!$E53,Detalhamento!X$15)&lt;=mediçao,0,OFFSET(Import.PLQ,$A53-1,X$15-1,1,1)),OFFSET(Import.PLQ,$A53-1,X$15-1,1,1)),(1-PLE!$AA$28)*OFFSET(Import.PLQ,$A53-1,X$15-1,1,1))))</f>
        <v>0</v>
      </c>
      <c r="Y53" s="183">
        <f ca="1">IF(Y$13="",0,CHOOSE(Detalhamento.OpçãoServiços,OFFSET(Import.PLQ,$A53-1,Y$15-1,1,1),IF($E53&lt;&gt;1,IF(ISNUMBER(INDEX(Import.PLE,Detalhamento!$E53,Detalhamento!Y$15)),IF(INDEX(Import.PLE,Detalhamento!$E53,Detalhamento!Y$15)&lt;=mediçao,OFFSET(Import.PLQ,$A53-1,Y$15-1,1,1),0),0),PLE!$AA$28*OFFSET(Import.PLQ,$A53-1,Y$15-1,1,1)),IF($E53&lt;&gt;1,IF(ISNUMBER(INDEX(Import.PLE,Detalhamento!$E53,Detalhamento!Y$15)),IF(INDEX(Import.PLE,Detalhamento!$E53,Detalhamento!Y$15)&lt;=mediçao,0,OFFSET(Import.PLQ,$A53-1,Y$15-1,1,1)),OFFSET(Import.PLQ,$A53-1,Y$15-1,1,1)),(1-PLE!$AA$28)*OFFSET(Import.PLQ,$A53-1,Y$15-1,1,1))))</f>
        <v>0</v>
      </c>
      <c r="Z53" s="183">
        <f ca="1">IF(Z$13="",0,CHOOSE(Detalhamento.OpçãoServiços,OFFSET(Import.PLQ,$A53-1,Z$15-1,1,1),IF($E53&lt;&gt;1,IF(ISNUMBER(INDEX(Import.PLE,Detalhamento!$E53,Detalhamento!Z$15)),IF(INDEX(Import.PLE,Detalhamento!$E53,Detalhamento!Z$15)&lt;=mediçao,OFFSET(Import.PLQ,$A53-1,Z$15-1,1,1),0),0),PLE!$AA$28*OFFSET(Import.PLQ,$A53-1,Z$15-1,1,1)),IF($E53&lt;&gt;1,IF(ISNUMBER(INDEX(Import.PLE,Detalhamento!$E53,Detalhamento!Z$15)),IF(INDEX(Import.PLE,Detalhamento!$E53,Detalhamento!Z$15)&lt;=mediçao,0,OFFSET(Import.PLQ,$A53-1,Z$15-1,1,1)),OFFSET(Import.PLQ,$A53-1,Z$15-1,1,1)),(1-PLE!$AA$28)*OFFSET(Import.PLQ,$A53-1,Z$15-1,1,1))))</f>
        <v>0</v>
      </c>
      <c r="AA53" s="183">
        <f ca="1">IF(AA$13="",0,CHOOSE(Detalhamento.OpçãoServiços,OFFSET(Import.PLQ,$A53-1,AA$15-1,1,1),IF($E53&lt;&gt;1,IF(ISNUMBER(INDEX(Import.PLE,Detalhamento!$E53,Detalhamento!AA$15)),IF(INDEX(Import.PLE,Detalhamento!$E53,Detalhamento!AA$15)&lt;=mediçao,OFFSET(Import.PLQ,$A53-1,AA$15-1,1,1),0),0),PLE!$AA$28*OFFSET(Import.PLQ,$A53-1,AA$15-1,1,1)),IF($E53&lt;&gt;1,IF(ISNUMBER(INDEX(Import.PLE,Detalhamento!$E53,Detalhamento!AA$15)),IF(INDEX(Import.PLE,Detalhamento!$E53,Detalhamento!AA$15)&lt;=mediçao,0,OFFSET(Import.PLQ,$A53-1,AA$15-1,1,1)),OFFSET(Import.PLQ,$A53-1,AA$15-1,1,1)),(1-PLE!$AA$28)*OFFSET(Import.PLQ,$A53-1,AA$15-1,1,1))))</f>
        <v>0</v>
      </c>
      <c r="AB53" s="183">
        <f ca="1">IF(AB$13="",0,CHOOSE(Detalhamento.OpçãoServiços,OFFSET(Import.PLQ,$A53-1,AB$15-1,1,1),IF($E53&lt;&gt;1,IF(ISNUMBER(INDEX(Import.PLE,Detalhamento!$E53,Detalhamento!AB$15)),IF(INDEX(Import.PLE,Detalhamento!$E53,Detalhamento!AB$15)&lt;=mediçao,OFFSET(Import.PLQ,$A53-1,AB$15-1,1,1),0),0),PLE!$AA$28*OFFSET(Import.PLQ,$A53-1,AB$15-1,1,1)),IF($E53&lt;&gt;1,IF(ISNUMBER(INDEX(Import.PLE,Detalhamento!$E53,Detalhamento!AB$15)),IF(INDEX(Import.PLE,Detalhamento!$E53,Detalhamento!AB$15)&lt;=mediçao,0,OFFSET(Import.PLQ,$A53-1,AB$15-1,1,1)),OFFSET(Import.PLQ,$A53-1,AB$15-1,1,1)),(1-PLE!$AA$28)*OFFSET(Import.PLQ,$A53-1,AB$15-1,1,1))))</f>
        <v>0</v>
      </c>
      <c r="AC53" s="183">
        <f ca="1">IF(AC$13="",0,CHOOSE(Detalhamento.OpçãoServiços,OFFSET(Import.PLQ,$A53-1,AC$15-1,1,1),IF($E53&lt;&gt;1,IF(ISNUMBER(INDEX(Import.PLE,Detalhamento!$E53,Detalhamento!AC$15)),IF(INDEX(Import.PLE,Detalhamento!$E53,Detalhamento!AC$15)&lt;=mediçao,OFFSET(Import.PLQ,$A53-1,AC$15-1,1,1),0),0),PLE!$AA$28*OFFSET(Import.PLQ,$A53-1,AC$15-1,1,1)),IF($E53&lt;&gt;1,IF(ISNUMBER(INDEX(Import.PLE,Detalhamento!$E53,Detalhamento!AC$15)),IF(INDEX(Import.PLE,Detalhamento!$E53,Detalhamento!AC$15)&lt;=mediçao,0,OFFSET(Import.PLQ,$A53-1,AC$15-1,1,1)),OFFSET(Import.PLQ,$A53-1,AC$15-1,1,1)),(1-PLE!$AA$28)*OFFSET(Import.PLQ,$A53-1,AC$15-1,1,1))))</f>
        <v>0</v>
      </c>
      <c r="AD53" s="183">
        <f ca="1">IF(AD$13="",0,CHOOSE(Detalhamento.OpçãoServiços,OFFSET(Import.PLQ,$A53-1,AD$15-1,1,1),IF($E53&lt;&gt;1,IF(ISNUMBER(INDEX(Import.PLE,Detalhamento!$E53,Detalhamento!AD$15)),IF(INDEX(Import.PLE,Detalhamento!$E53,Detalhamento!AD$15)&lt;=mediçao,OFFSET(Import.PLQ,$A53-1,AD$15-1,1,1),0),0),PLE!$AA$28*OFFSET(Import.PLQ,$A53-1,AD$15-1,1,1)),IF($E53&lt;&gt;1,IF(ISNUMBER(INDEX(Import.PLE,Detalhamento!$E53,Detalhamento!AD$15)),IF(INDEX(Import.PLE,Detalhamento!$E53,Detalhamento!AD$15)&lt;=mediçao,0,OFFSET(Import.PLQ,$A53-1,AD$15-1,1,1)),OFFSET(Import.PLQ,$A53-1,AD$15-1,1,1)),(1-PLE!$AA$28)*OFFSET(Import.PLQ,$A53-1,AD$15-1,1,1))))</f>
        <v>0</v>
      </c>
      <c r="AE53" s="183">
        <f ca="1">IF(AE$13="",0,CHOOSE(Detalhamento.OpçãoServiços,OFFSET(Import.PLQ,$A53-1,AE$15-1,1,1),IF($E53&lt;&gt;1,IF(ISNUMBER(INDEX(Import.PLE,Detalhamento!$E53,Detalhamento!AE$15)),IF(INDEX(Import.PLE,Detalhamento!$E53,Detalhamento!AE$15)&lt;=mediçao,OFFSET(Import.PLQ,$A53-1,AE$15-1,1,1),0),0),PLE!$AA$28*OFFSET(Import.PLQ,$A53-1,AE$15-1,1,1)),IF($E53&lt;&gt;1,IF(ISNUMBER(INDEX(Import.PLE,Detalhamento!$E53,Detalhamento!AE$15)),IF(INDEX(Import.PLE,Detalhamento!$E53,Detalhamento!AE$15)&lt;=mediçao,0,OFFSET(Import.PLQ,$A53-1,AE$15-1,1,1)),OFFSET(Import.PLQ,$A53-1,AE$15-1,1,1)),(1-PLE!$AA$28)*OFFSET(Import.PLQ,$A53-1,AE$15-1,1,1))))</f>
        <v>0</v>
      </c>
      <c r="AF53" s="183">
        <f ca="1">IF(AF$13="",0,CHOOSE(Detalhamento.OpçãoServiços,OFFSET(Import.PLQ,$A53-1,AF$15-1,1,1),IF($E53&lt;&gt;1,IF(ISNUMBER(INDEX(Import.PLE,Detalhamento!$E53,Detalhamento!AF$15)),IF(INDEX(Import.PLE,Detalhamento!$E53,Detalhamento!AF$15)&lt;=mediçao,OFFSET(Import.PLQ,$A53-1,AF$15-1,1,1),0),0),PLE!$AA$28*OFFSET(Import.PLQ,$A53-1,AF$15-1,1,1)),IF($E53&lt;&gt;1,IF(ISNUMBER(INDEX(Import.PLE,Detalhamento!$E53,Detalhamento!AF$15)),IF(INDEX(Import.PLE,Detalhamento!$E53,Detalhamento!AF$15)&lt;=mediçao,0,OFFSET(Import.PLQ,$A53-1,AF$15-1,1,1)),OFFSET(Import.PLQ,$A53-1,AF$15-1,1,1)),(1-PLE!$AA$28)*OFFSET(Import.PLQ,$A53-1,AF$15-1,1,1))))</f>
        <v>0</v>
      </c>
      <c r="AG53" s="183">
        <f ca="1">IF(AG$13="",0,CHOOSE(Detalhamento.OpçãoServiços,OFFSET(Import.PLQ,$A53-1,AG$15-1,1,1),IF($E53&lt;&gt;1,IF(ISNUMBER(INDEX(Import.PLE,Detalhamento!$E53,Detalhamento!AG$15)),IF(INDEX(Import.PLE,Detalhamento!$E53,Detalhamento!AG$15)&lt;=mediçao,OFFSET(Import.PLQ,$A53-1,AG$15-1,1,1),0),0),PLE!$AA$28*OFFSET(Import.PLQ,$A53-1,AG$15-1,1,1)),IF($E53&lt;&gt;1,IF(ISNUMBER(INDEX(Import.PLE,Detalhamento!$E53,Detalhamento!AG$15)),IF(INDEX(Import.PLE,Detalhamento!$E53,Detalhamento!AG$15)&lt;=mediçao,0,OFFSET(Import.PLQ,$A53-1,AG$15-1,1,1)),OFFSET(Import.PLQ,$A53-1,AG$15-1,1,1)),(1-PLE!$AA$28)*OFFSET(Import.PLQ,$A53-1,AG$15-1,1,1))))</f>
        <v>0</v>
      </c>
      <c r="AH53" s="183">
        <f ca="1">IF(AH$13="",0,CHOOSE(Detalhamento.OpçãoServiços,OFFSET(Import.PLQ,$A53-1,AH$15-1,1,1),IF($E53&lt;&gt;1,IF(ISNUMBER(INDEX(Import.PLE,Detalhamento!$E53,Detalhamento!AH$15)),IF(INDEX(Import.PLE,Detalhamento!$E53,Detalhamento!AH$15)&lt;=mediçao,OFFSET(Import.PLQ,$A53-1,AH$15-1,1,1),0),0),PLE!$AA$28*OFFSET(Import.PLQ,$A53-1,AH$15-1,1,1)),IF($E53&lt;&gt;1,IF(ISNUMBER(INDEX(Import.PLE,Detalhamento!$E53,Detalhamento!AH$15)),IF(INDEX(Import.PLE,Detalhamento!$E53,Detalhamento!AH$15)&lt;=mediçao,0,OFFSET(Import.PLQ,$A53-1,AH$15-1,1,1)),OFFSET(Import.PLQ,$A53-1,AH$15-1,1,1)),(1-PLE!$AA$28)*OFFSET(Import.PLQ,$A53-1,AH$15-1,1,1))))</f>
        <v>0</v>
      </c>
      <c r="AI53" s="183">
        <f ca="1">IF(AI$13="",0,CHOOSE(Detalhamento.OpçãoServiços,OFFSET(Import.PLQ,$A53-1,AI$15-1,1,1),IF($E53&lt;&gt;1,IF(ISNUMBER(INDEX(Import.PLE,Detalhamento!$E53,Detalhamento!AI$15)),IF(INDEX(Import.PLE,Detalhamento!$E53,Detalhamento!AI$15)&lt;=mediçao,OFFSET(Import.PLQ,$A53-1,AI$15-1,1,1),0),0),PLE!$AA$28*OFFSET(Import.PLQ,$A53-1,AI$15-1,1,1)),IF($E53&lt;&gt;1,IF(ISNUMBER(INDEX(Import.PLE,Detalhamento!$E53,Detalhamento!AI$15)),IF(INDEX(Import.PLE,Detalhamento!$E53,Detalhamento!AI$15)&lt;=mediçao,0,OFFSET(Import.PLQ,$A53-1,AI$15-1,1,1)),OFFSET(Import.PLQ,$A53-1,AI$15-1,1,1)),(1-PLE!$AA$28)*OFFSET(Import.PLQ,$A53-1,AI$15-1,1,1))))</f>
        <v>0</v>
      </c>
      <c r="AJ53" s="183">
        <f ca="1">IF(AJ$13="",0,CHOOSE(Detalhamento.OpçãoServiços,OFFSET(Import.PLQ,$A53-1,AJ$15-1,1,1),IF($E53&lt;&gt;1,IF(ISNUMBER(INDEX(Import.PLE,Detalhamento!$E53,Detalhamento!AJ$15)),IF(INDEX(Import.PLE,Detalhamento!$E53,Detalhamento!AJ$15)&lt;=mediçao,OFFSET(Import.PLQ,$A53-1,AJ$15-1,1,1),0),0),PLE!$AA$28*OFFSET(Import.PLQ,$A53-1,AJ$15-1,1,1)),IF($E53&lt;&gt;1,IF(ISNUMBER(INDEX(Import.PLE,Detalhamento!$E53,Detalhamento!AJ$15)),IF(INDEX(Import.PLE,Detalhamento!$E53,Detalhamento!AJ$15)&lt;=mediçao,0,OFFSET(Import.PLQ,$A53-1,AJ$15-1,1,1)),OFFSET(Import.PLQ,$A53-1,AJ$15-1,1,1)),(1-PLE!$AA$28)*OFFSET(Import.PLQ,$A53-1,AJ$15-1,1,1))))</f>
        <v>0</v>
      </c>
      <c r="AK53" s="183">
        <f ca="1">IF(AK$13="",0,CHOOSE(Detalhamento.OpçãoServiços,OFFSET(Import.PLQ,$A53-1,AK$15-1,1,1),IF($E53&lt;&gt;1,IF(ISNUMBER(INDEX(Import.PLE,Detalhamento!$E53,Detalhamento!AK$15)),IF(INDEX(Import.PLE,Detalhamento!$E53,Detalhamento!AK$15)&lt;=mediçao,OFFSET(Import.PLQ,$A53-1,AK$15-1,1,1),0),0),PLE!$AA$28*OFFSET(Import.PLQ,$A53-1,AK$15-1,1,1)),IF($E53&lt;&gt;1,IF(ISNUMBER(INDEX(Import.PLE,Detalhamento!$E53,Detalhamento!AK$15)),IF(INDEX(Import.PLE,Detalhamento!$E53,Detalhamento!AK$15)&lt;=mediçao,0,OFFSET(Import.PLQ,$A53-1,AK$15-1,1,1)),OFFSET(Import.PLQ,$A53-1,AK$15-1,1,1)),(1-PLE!$AA$28)*OFFSET(Import.PLQ,$A53-1,AK$15-1,1,1))))</f>
        <v>0</v>
      </c>
      <c r="AL53" s="183">
        <f ca="1">IF(AL$13="",0,CHOOSE(Detalhamento.OpçãoServiços,OFFSET(Import.PLQ,$A53-1,AL$15-1,1,1),IF($E53&lt;&gt;1,IF(ISNUMBER(INDEX(Import.PLE,Detalhamento!$E53,Detalhamento!AL$15)),IF(INDEX(Import.PLE,Detalhamento!$E53,Detalhamento!AL$15)&lt;=mediçao,OFFSET(Import.PLQ,$A53-1,AL$15-1,1,1),0),0),PLE!$AA$28*OFFSET(Import.PLQ,$A53-1,AL$15-1,1,1)),IF($E53&lt;&gt;1,IF(ISNUMBER(INDEX(Import.PLE,Detalhamento!$E53,Detalhamento!AL$15)),IF(INDEX(Import.PLE,Detalhamento!$E53,Detalhamento!AL$15)&lt;=mediçao,0,OFFSET(Import.PLQ,$A53-1,AL$15-1,1,1)),OFFSET(Import.PLQ,$A53-1,AL$15-1,1,1)),(1-PLE!$AA$28)*OFFSET(Import.PLQ,$A53-1,AL$15-1,1,1))))</f>
        <v>0</v>
      </c>
      <c r="AM53" s="183">
        <f ca="1">IF(AM$13="",0,CHOOSE(Detalhamento.OpçãoServiços,OFFSET(Import.PLQ,$A53-1,AM$15-1,1,1),IF($E53&lt;&gt;1,IF(ISNUMBER(INDEX(Import.PLE,Detalhamento!$E53,Detalhamento!AM$15)),IF(INDEX(Import.PLE,Detalhamento!$E53,Detalhamento!AM$15)&lt;=mediçao,OFFSET(Import.PLQ,$A53-1,AM$15-1,1,1),0),0),PLE!$AA$28*OFFSET(Import.PLQ,$A53-1,AM$15-1,1,1)),IF($E53&lt;&gt;1,IF(ISNUMBER(INDEX(Import.PLE,Detalhamento!$E53,Detalhamento!AM$15)),IF(INDEX(Import.PLE,Detalhamento!$E53,Detalhamento!AM$15)&lt;=mediçao,0,OFFSET(Import.PLQ,$A53-1,AM$15-1,1,1)),OFFSET(Import.PLQ,$A53-1,AM$15-1,1,1)),(1-PLE!$AA$28)*OFFSET(Import.PLQ,$A53-1,AM$15-1,1,1))))</f>
        <v>0</v>
      </c>
      <c r="AN53" s="183">
        <f ca="1">IF(AN$13="",0,CHOOSE(Detalhamento.OpçãoServiços,OFFSET(Import.PLQ,$A53-1,AN$15-1,1,1),IF($E53&lt;&gt;1,IF(ISNUMBER(INDEX(Import.PLE,Detalhamento!$E53,Detalhamento!AN$15)),IF(INDEX(Import.PLE,Detalhamento!$E53,Detalhamento!AN$15)&lt;=mediçao,OFFSET(Import.PLQ,$A53-1,AN$15-1,1,1),0),0),PLE!$AA$28*OFFSET(Import.PLQ,$A53-1,AN$15-1,1,1)),IF($E53&lt;&gt;1,IF(ISNUMBER(INDEX(Import.PLE,Detalhamento!$E53,Detalhamento!AN$15)),IF(INDEX(Import.PLE,Detalhamento!$E53,Detalhamento!AN$15)&lt;=mediçao,0,OFFSET(Import.PLQ,$A53-1,AN$15-1,1,1)),OFFSET(Import.PLQ,$A53-1,AN$15-1,1,1)),(1-PLE!$AA$28)*OFFSET(Import.PLQ,$A53-1,AN$15-1,1,1))))</f>
        <v>0</v>
      </c>
      <c r="AO53" s="183">
        <f ca="1">IF(AO$13="",0,CHOOSE(Detalhamento.OpçãoServiços,OFFSET(Import.PLQ,$A53-1,AO$15-1,1,1),IF($E53&lt;&gt;1,IF(ISNUMBER(INDEX(Import.PLE,Detalhamento!$E53,Detalhamento!AO$15)),IF(INDEX(Import.PLE,Detalhamento!$E53,Detalhamento!AO$15)&lt;=mediçao,OFFSET(Import.PLQ,$A53-1,AO$15-1,1,1),0),0),PLE!$AA$28*OFFSET(Import.PLQ,$A53-1,AO$15-1,1,1)),IF($E53&lt;&gt;1,IF(ISNUMBER(INDEX(Import.PLE,Detalhamento!$E53,Detalhamento!AO$15)),IF(INDEX(Import.PLE,Detalhamento!$E53,Detalhamento!AO$15)&lt;=mediçao,0,OFFSET(Import.PLQ,$A53-1,AO$15-1,1,1)),OFFSET(Import.PLQ,$A53-1,AO$15-1,1,1)),(1-PLE!$AA$28)*OFFSET(Import.PLQ,$A53-1,AO$15-1,1,1))))</f>
        <v>0</v>
      </c>
      <c r="AP53" s="183">
        <f ca="1">IF(AP$13="",0,CHOOSE(Detalhamento.OpçãoServiços,OFFSET(Import.PLQ,$A53-1,AP$15-1,1,1),IF($E53&lt;&gt;1,IF(ISNUMBER(INDEX(Import.PLE,Detalhamento!$E53,Detalhamento!AP$15)),IF(INDEX(Import.PLE,Detalhamento!$E53,Detalhamento!AP$15)&lt;=mediçao,OFFSET(Import.PLQ,$A53-1,AP$15-1,1,1),0),0),PLE!$AA$28*OFFSET(Import.PLQ,$A53-1,AP$15-1,1,1)),IF($E53&lt;&gt;1,IF(ISNUMBER(INDEX(Import.PLE,Detalhamento!$E53,Detalhamento!AP$15)),IF(INDEX(Import.PLE,Detalhamento!$E53,Detalhamento!AP$15)&lt;=mediçao,0,OFFSET(Import.PLQ,$A53-1,AP$15-1,1,1)),OFFSET(Import.PLQ,$A53-1,AP$15-1,1,1)),(1-PLE!$AA$28)*OFFSET(Import.PLQ,$A53-1,AP$15-1,1,1))))</f>
        <v>0</v>
      </c>
      <c r="AQ53" s="183">
        <f ca="1">IF(AQ$13="",0,CHOOSE(Detalhamento.OpçãoServiços,OFFSET(Import.PLQ,$A53-1,AQ$15-1,1,1),IF($E53&lt;&gt;1,IF(ISNUMBER(INDEX(Import.PLE,Detalhamento!$E53,Detalhamento!AQ$15)),IF(INDEX(Import.PLE,Detalhamento!$E53,Detalhamento!AQ$15)&lt;=mediçao,OFFSET(Import.PLQ,$A53-1,AQ$15-1,1,1),0),0),PLE!$AA$28*OFFSET(Import.PLQ,$A53-1,AQ$15-1,1,1)),IF($E53&lt;&gt;1,IF(ISNUMBER(INDEX(Import.PLE,Detalhamento!$E53,Detalhamento!AQ$15)),IF(INDEX(Import.PLE,Detalhamento!$E53,Detalhamento!AQ$15)&lt;=mediçao,0,OFFSET(Import.PLQ,$A53-1,AQ$15-1,1,1)),OFFSET(Import.PLQ,$A53-1,AQ$15-1,1,1)),(1-PLE!$AA$28)*OFFSET(Import.PLQ,$A53-1,AQ$15-1,1,1))))</f>
        <v>0</v>
      </c>
      <c r="AR53" s="183">
        <f ca="1">IF(AR$13="",0,CHOOSE(Detalhamento.OpçãoServiços,OFFSET(Import.PLQ,$A53-1,AR$15-1,1,1),IF($E53&lt;&gt;1,IF(ISNUMBER(INDEX(Import.PLE,Detalhamento!$E53,Detalhamento!AR$15)),IF(INDEX(Import.PLE,Detalhamento!$E53,Detalhamento!AR$15)&lt;=mediçao,OFFSET(Import.PLQ,$A53-1,AR$15-1,1,1),0),0),PLE!$AA$28*OFFSET(Import.PLQ,$A53-1,AR$15-1,1,1)),IF($E53&lt;&gt;1,IF(ISNUMBER(INDEX(Import.PLE,Detalhamento!$E53,Detalhamento!AR$15)),IF(INDEX(Import.PLE,Detalhamento!$E53,Detalhamento!AR$15)&lt;=mediçao,0,OFFSET(Import.PLQ,$A53-1,AR$15-1,1,1)),OFFSET(Import.PLQ,$A53-1,AR$15-1,1,1)),(1-PLE!$AA$28)*OFFSET(Import.PLQ,$A53-1,AR$15-1,1,1))))</f>
        <v>0</v>
      </c>
      <c r="AS53" s="183">
        <f ca="1">IF(AS$13="",0,CHOOSE(Detalhamento.OpçãoServiços,OFFSET(Import.PLQ,$A53-1,AS$15-1,1,1),IF($E53&lt;&gt;1,IF(ISNUMBER(INDEX(Import.PLE,Detalhamento!$E53,Detalhamento!AS$15)),IF(INDEX(Import.PLE,Detalhamento!$E53,Detalhamento!AS$15)&lt;=mediçao,OFFSET(Import.PLQ,$A53-1,AS$15-1,1,1),0),0),PLE!$AA$28*OFFSET(Import.PLQ,$A53-1,AS$15-1,1,1)),IF($E53&lt;&gt;1,IF(ISNUMBER(INDEX(Import.PLE,Detalhamento!$E53,Detalhamento!AS$15)),IF(INDEX(Import.PLE,Detalhamento!$E53,Detalhamento!AS$15)&lt;=mediçao,0,OFFSET(Import.PLQ,$A53-1,AS$15-1,1,1)),OFFSET(Import.PLQ,$A53-1,AS$15-1,1,1)),(1-PLE!$AA$28)*OFFSET(Import.PLQ,$A53-1,AS$15-1,1,1))))</f>
        <v>0</v>
      </c>
      <c r="AT53" s="183">
        <f ca="1">IF(AT$13="",0,CHOOSE(Detalhamento.OpçãoServiços,OFFSET(Import.PLQ,$A53-1,AT$15-1,1,1),IF($E53&lt;&gt;1,IF(ISNUMBER(INDEX(Import.PLE,Detalhamento!$E53,Detalhamento!AT$15)),IF(INDEX(Import.PLE,Detalhamento!$E53,Detalhamento!AT$15)&lt;=mediçao,OFFSET(Import.PLQ,$A53-1,AT$15-1,1,1),0),0),PLE!$AA$28*OFFSET(Import.PLQ,$A53-1,AT$15-1,1,1)),IF($E53&lt;&gt;1,IF(ISNUMBER(INDEX(Import.PLE,Detalhamento!$E53,Detalhamento!AT$15)),IF(INDEX(Import.PLE,Detalhamento!$E53,Detalhamento!AT$15)&lt;=mediçao,0,OFFSET(Import.PLQ,$A53-1,AT$15-1,1,1)),OFFSET(Import.PLQ,$A53-1,AT$15-1,1,1)),(1-PLE!$AA$28)*OFFSET(Import.PLQ,$A53-1,AT$15-1,1,1))))</f>
        <v>0</v>
      </c>
      <c r="AU53" s="183">
        <f ca="1">IF(AU$13="",0,CHOOSE(Detalhamento.OpçãoServiços,OFFSET(Import.PLQ,$A53-1,AU$15-1,1,1),IF($E53&lt;&gt;1,IF(ISNUMBER(INDEX(Import.PLE,Detalhamento!$E53,Detalhamento!AU$15)),IF(INDEX(Import.PLE,Detalhamento!$E53,Detalhamento!AU$15)&lt;=mediçao,OFFSET(Import.PLQ,$A53-1,AU$15-1,1,1),0),0),PLE!$AA$28*OFFSET(Import.PLQ,$A53-1,AU$15-1,1,1)),IF($E53&lt;&gt;1,IF(ISNUMBER(INDEX(Import.PLE,Detalhamento!$E53,Detalhamento!AU$15)),IF(INDEX(Import.PLE,Detalhamento!$E53,Detalhamento!AU$15)&lt;=mediçao,0,OFFSET(Import.PLQ,$A53-1,AU$15-1,1,1)),OFFSET(Import.PLQ,$A53-1,AU$15-1,1,1)),(1-PLE!$AA$28)*OFFSET(Import.PLQ,$A53-1,AU$15-1,1,1))))</f>
        <v>0</v>
      </c>
      <c r="AV53" s="183">
        <f ca="1">IF(AV$13="",0,CHOOSE(Detalhamento.OpçãoServiços,OFFSET(Import.PLQ,$A53-1,AV$15-1,1,1),IF($E53&lt;&gt;1,IF(ISNUMBER(INDEX(Import.PLE,Detalhamento!$E53,Detalhamento!AV$15)),IF(INDEX(Import.PLE,Detalhamento!$E53,Detalhamento!AV$15)&lt;=mediçao,OFFSET(Import.PLQ,$A53-1,AV$15-1,1,1),0),0),PLE!$AA$28*OFFSET(Import.PLQ,$A53-1,AV$15-1,1,1)),IF($E53&lt;&gt;1,IF(ISNUMBER(INDEX(Import.PLE,Detalhamento!$E53,Detalhamento!AV$15)),IF(INDEX(Import.PLE,Detalhamento!$E53,Detalhamento!AV$15)&lt;=mediçao,0,OFFSET(Import.PLQ,$A53-1,AV$15-1,1,1)),OFFSET(Import.PLQ,$A53-1,AV$15-1,1,1)),(1-PLE!$AA$28)*OFFSET(Import.PLQ,$A53-1,AV$15-1,1,1))))</f>
        <v>0</v>
      </c>
      <c r="AW53" s="183">
        <f ca="1">IF(AW$13="",0,CHOOSE(Detalhamento.OpçãoServiços,OFFSET(Import.PLQ,$A53-1,AW$15-1,1,1),IF($E53&lt;&gt;1,IF(ISNUMBER(INDEX(Import.PLE,Detalhamento!$E53,Detalhamento!AW$15)),IF(INDEX(Import.PLE,Detalhamento!$E53,Detalhamento!AW$15)&lt;=mediçao,OFFSET(Import.PLQ,$A53-1,AW$15-1,1,1),0),0),PLE!$AA$28*OFFSET(Import.PLQ,$A53-1,AW$15-1,1,1)),IF($E53&lt;&gt;1,IF(ISNUMBER(INDEX(Import.PLE,Detalhamento!$E53,Detalhamento!AW$15)),IF(INDEX(Import.PLE,Detalhamento!$E53,Detalhamento!AW$15)&lt;=mediçao,0,OFFSET(Import.PLQ,$A53-1,AW$15-1,1,1)),OFFSET(Import.PLQ,$A53-1,AW$15-1,1,1)),(1-PLE!$AA$28)*OFFSET(Import.PLQ,$A53-1,AW$15-1,1,1))))</f>
        <v>0</v>
      </c>
      <c r="AX53" s="183">
        <f ca="1">IF(AX$13="",0,CHOOSE(Detalhamento.OpçãoServiços,OFFSET(Import.PLQ,$A53-1,AX$15-1,1,1),IF($E53&lt;&gt;1,IF(ISNUMBER(INDEX(Import.PLE,Detalhamento!$E53,Detalhamento!AX$15)),IF(INDEX(Import.PLE,Detalhamento!$E53,Detalhamento!AX$15)&lt;=mediçao,OFFSET(Import.PLQ,$A53-1,AX$15-1,1,1),0),0),PLE!$AA$28*OFFSET(Import.PLQ,$A53-1,AX$15-1,1,1)),IF($E53&lt;&gt;1,IF(ISNUMBER(INDEX(Import.PLE,Detalhamento!$E53,Detalhamento!AX$15)),IF(INDEX(Import.PLE,Detalhamento!$E53,Detalhamento!AX$15)&lt;=mediçao,0,OFFSET(Import.PLQ,$A53-1,AX$15-1,1,1)),OFFSET(Import.PLQ,$A53-1,AX$15-1,1,1)),(1-PLE!$AA$28)*OFFSET(Import.PLQ,$A53-1,AX$15-1,1,1))))</f>
        <v>0</v>
      </c>
      <c r="AY53" s="183">
        <f ca="1">IF(AY$13="",0,CHOOSE(Detalhamento.OpçãoServiços,OFFSET(Import.PLQ,$A53-1,AY$15-1,1,1),IF($E53&lt;&gt;1,IF(ISNUMBER(INDEX(Import.PLE,Detalhamento!$E53,Detalhamento!AY$15)),IF(INDEX(Import.PLE,Detalhamento!$E53,Detalhamento!AY$15)&lt;=mediçao,OFFSET(Import.PLQ,$A53-1,AY$15-1,1,1),0),0),PLE!$AA$28*OFFSET(Import.PLQ,$A53-1,AY$15-1,1,1)),IF($E53&lt;&gt;1,IF(ISNUMBER(INDEX(Import.PLE,Detalhamento!$E53,Detalhamento!AY$15)),IF(INDEX(Import.PLE,Detalhamento!$E53,Detalhamento!AY$15)&lt;=mediçao,0,OFFSET(Import.PLQ,$A53-1,AY$15-1,1,1)),OFFSET(Import.PLQ,$A53-1,AY$15-1,1,1)),(1-PLE!$AA$28)*OFFSET(Import.PLQ,$A53-1,AY$15-1,1,1))))</f>
        <v>0</v>
      </c>
      <c r="AZ53" s="183">
        <f ca="1">IF(AZ$13="",0,CHOOSE(Detalhamento.OpçãoServiços,OFFSET(Import.PLQ,$A53-1,AZ$15-1,1,1),IF($E53&lt;&gt;1,IF(ISNUMBER(INDEX(Import.PLE,Detalhamento!$E53,Detalhamento!AZ$15)),IF(INDEX(Import.PLE,Detalhamento!$E53,Detalhamento!AZ$15)&lt;=mediçao,OFFSET(Import.PLQ,$A53-1,AZ$15-1,1,1),0),0),PLE!$AA$28*OFFSET(Import.PLQ,$A53-1,AZ$15-1,1,1)),IF($E53&lt;&gt;1,IF(ISNUMBER(INDEX(Import.PLE,Detalhamento!$E53,Detalhamento!AZ$15)),IF(INDEX(Import.PLE,Detalhamento!$E53,Detalhamento!AZ$15)&lt;=mediçao,0,OFFSET(Import.PLQ,$A53-1,AZ$15-1,1,1)),OFFSET(Import.PLQ,$A53-1,AZ$15-1,1,1)),(1-PLE!$AA$28)*OFFSET(Import.PLQ,$A53-1,AZ$15-1,1,1))))</f>
        <v>0</v>
      </c>
      <c r="BA53" s="183">
        <f ca="1">IF(BA$13="",0,CHOOSE(Detalhamento.OpçãoServiços,OFFSET(Import.PLQ,$A53-1,BA$15-1,1,1),IF($E53&lt;&gt;1,IF(ISNUMBER(INDEX(Import.PLE,Detalhamento!$E53,Detalhamento!BA$15)),IF(INDEX(Import.PLE,Detalhamento!$E53,Detalhamento!BA$15)&lt;=mediçao,OFFSET(Import.PLQ,$A53-1,BA$15-1,1,1),0),0),PLE!$AA$28*OFFSET(Import.PLQ,$A53-1,BA$15-1,1,1)),IF($E53&lt;&gt;1,IF(ISNUMBER(INDEX(Import.PLE,Detalhamento!$E53,Detalhamento!BA$15)),IF(INDEX(Import.PLE,Detalhamento!$E53,Detalhamento!BA$15)&lt;=mediçao,0,OFFSET(Import.PLQ,$A53-1,BA$15-1,1,1)),OFFSET(Import.PLQ,$A53-1,BA$15-1,1,1)),(1-PLE!$AA$28)*OFFSET(Import.PLQ,$A53-1,BA$15-1,1,1))))</f>
        <v>0</v>
      </c>
      <c r="BB53" s="183">
        <f ca="1">IF(BB$13="",0,CHOOSE(Detalhamento.OpçãoServiços,OFFSET(Import.PLQ,$A53-1,BB$15-1,1,1),IF($E53&lt;&gt;1,IF(ISNUMBER(INDEX(Import.PLE,Detalhamento!$E53,Detalhamento!BB$15)),IF(INDEX(Import.PLE,Detalhamento!$E53,Detalhamento!BB$15)&lt;=mediçao,OFFSET(Import.PLQ,$A53-1,BB$15-1,1,1),0),0),PLE!$AA$28*OFFSET(Import.PLQ,$A53-1,BB$15-1,1,1)),IF($E53&lt;&gt;1,IF(ISNUMBER(INDEX(Import.PLE,Detalhamento!$E53,Detalhamento!BB$15)),IF(INDEX(Import.PLE,Detalhamento!$E53,Detalhamento!BB$15)&lt;=mediçao,0,OFFSET(Import.PLQ,$A53-1,BB$15-1,1,1)),OFFSET(Import.PLQ,$A53-1,BB$15-1,1,1)),(1-PLE!$AA$28)*OFFSET(Import.PLQ,$A53-1,BB$15-1,1,1))))</f>
        <v>0</v>
      </c>
      <c r="BC53" s="183">
        <f ca="1">IF(BC$13="",0,CHOOSE(Detalhamento.OpçãoServiços,OFFSET(Import.PLQ,$A53-1,BC$15-1,1,1),IF($E53&lt;&gt;1,IF(ISNUMBER(INDEX(Import.PLE,Detalhamento!$E53,Detalhamento!BC$15)),IF(INDEX(Import.PLE,Detalhamento!$E53,Detalhamento!BC$15)&lt;=mediçao,OFFSET(Import.PLQ,$A53-1,BC$15-1,1,1),0),0),PLE!$AA$28*OFFSET(Import.PLQ,$A53-1,BC$15-1,1,1)),IF($E53&lt;&gt;1,IF(ISNUMBER(INDEX(Import.PLE,Detalhamento!$E53,Detalhamento!BC$15)),IF(INDEX(Import.PLE,Detalhamento!$E53,Detalhamento!BC$15)&lt;=mediçao,0,OFFSET(Import.PLQ,$A53-1,BC$15-1,1,1)),OFFSET(Import.PLQ,$A53-1,BC$15-1,1,1)),(1-PLE!$AA$28)*OFFSET(Import.PLQ,$A53-1,BC$15-1,1,1))))</f>
        <v>0</v>
      </c>
      <c r="BD53" s="183">
        <f ca="1">IF(BD$13="",0,CHOOSE(Detalhamento.OpçãoServiços,OFFSET(Import.PLQ,$A53-1,BD$15-1,1,1),IF($E53&lt;&gt;1,IF(ISNUMBER(INDEX(Import.PLE,Detalhamento!$E53,Detalhamento!BD$15)),IF(INDEX(Import.PLE,Detalhamento!$E53,Detalhamento!BD$15)&lt;=mediçao,OFFSET(Import.PLQ,$A53-1,BD$15-1,1,1),0),0),PLE!$AA$28*OFFSET(Import.PLQ,$A53-1,BD$15-1,1,1)),IF($E53&lt;&gt;1,IF(ISNUMBER(INDEX(Import.PLE,Detalhamento!$E53,Detalhamento!BD$15)),IF(INDEX(Import.PLE,Detalhamento!$E53,Detalhamento!BD$15)&lt;=mediçao,0,OFFSET(Import.PLQ,$A53-1,BD$15-1,1,1)),OFFSET(Import.PLQ,$A53-1,BD$15-1,1,1)),(1-PLE!$AA$28)*OFFSET(Import.PLQ,$A53-1,BD$15-1,1,1))))</f>
        <v>0</v>
      </c>
      <c r="BE53" s="183">
        <f ca="1">IF(BE$13="",0,CHOOSE(Detalhamento.OpçãoServiços,OFFSET(Import.PLQ,$A53-1,BE$15-1,1,1),IF($E53&lt;&gt;1,IF(ISNUMBER(INDEX(Import.PLE,Detalhamento!$E53,Detalhamento!BE$15)),IF(INDEX(Import.PLE,Detalhamento!$E53,Detalhamento!BE$15)&lt;=mediçao,OFFSET(Import.PLQ,$A53-1,BE$15-1,1,1),0),0),PLE!$AA$28*OFFSET(Import.PLQ,$A53-1,BE$15-1,1,1)),IF($E53&lt;&gt;1,IF(ISNUMBER(INDEX(Import.PLE,Detalhamento!$E53,Detalhamento!BE$15)),IF(INDEX(Import.PLE,Detalhamento!$E53,Detalhamento!BE$15)&lt;=mediçao,0,OFFSET(Import.PLQ,$A53-1,BE$15-1,1,1)),OFFSET(Import.PLQ,$A53-1,BE$15-1,1,1)),(1-PLE!$AA$28)*OFFSET(Import.PLQ,$A53-1,BE$15-1,1,1))))</f>
        <v>0</v>
      </c>
      <c r="BF53" s="183">
        <f ca="1">IF(BF$13="",0,CHOOSE(Detalhamento.OpçãoServiços,OFFSET(Import.PLQ,$A53-1,BF$15-1,1,1),IF($E53&lt;&gt;1,IF(ISNUMBER(INDEX(Import.PLE,Detalhamento!$E53,Detalhamento!BF$15)),IF(INDEX(Import.PLE,Detalhamento!$E53,Detalhamento!BF$15)&lt;=mediçao,OFFSET(Import.PLQ,$A53-1,BF$15-1,1,1),0),0),PLE!$AA$28*OFFSET(Import.PLQ,$A53-1,BF$15-1,1,1)),IF($E53&lt;&gt;1,IF(ISNUMBER(INDEX(Import.PLE,Detalhamento!$E53,Detalhamento!BF$15)),IF(INDEX(Import.PLE,Detalhamento!$E53,Detalhamento!BF$15)&lt;=mediçao,0,OFFSET(Import.PLQ,$A53-1,BF$15-1,1,1)),OFFSET(Import.PLQ,$A53-1,BF$15-1,1,1)),(1-PLE!$AA$28)*OFFSET(Import.PLQ,$A53-1,BF$15-1,1,1))))</f>
        <v>0</v>
      </c>
      <c r="BG53" s="183">
        <f ca="1">IF(BG$13="",0,CHOOSE(Detalhamento.OpçãoServiços,OFFSET(Import.PLQ,$A53-1,BG$15-1,1,1),IF($E53&lt;&gt;1,IF(ISNUMBER(INDEX(Import.PLE,Detalhamento!$E53,Detalhamento!BG$15)),IF(INDEX(Import.PLE,Detalhamento!$E53,Detalhamento!BG$15)&lt;=mediçao,OFFSET(Import.PLQ,$A53-1,BG$15-1,1,1),0),0),PLE!$AA$28*OFFSET(Import.PLQ,$A53-1,BG$15-1,1,1)),IF($E53&lt;&gt;1,IF(ISNUMBER(INDEX(Import.PLE,Detalhamento!$E53,Detalhamento!BG$15)),IF(INDEX(Import.PLE,Detalhamento!$E53,Detalhamento!BG$15)&lt;=mediçao,0,OFFSET(Import.PLQ,$A53-1,BG$15-1,1,1)),OFFSET(Import.PLQ,$A53-1,BG$15-1,1,1)),(1-PLE!$AA$28)*OFFSET(Import.PLQ,$A53-1,BG$15-1,1,1))))</f>
        <v>0</v>
      </c>
      <c r="BH53" s="183">
        <f ca="1">IF(BH$13="",0,CHOOSE(Detalhamento.OpçãoServiços,OFFSET(Import.PLQ,$A53-1,BH$15-1,1,1),IF($E53&lt;&gt;1,IF(ISNUMBER(INDEX(Import.PLE,Detalhamento!$E53,Detalhamento!BH$15)),IF(INDEX(Import.PLE,Detalhamento!$E53,Detalhamento!BH$15)&lt;=mediçao,OFFSET(Import.PLQ,$A53-1,BH$15-1,1,1),0),0),PLE!$AA$28*OFFSET(Import.PLQ,$A53-1,BH$15-1,1,1)),IF($E53&lt;&gt;1,IF(ISNUMBER(INDEX(Import.PLE,Detalhamento!$E53,Detalhamento!BH$15)),IF(INDEX(Import.PLE,Detalhamento!$E53,Detalhamento!BH$15)&lt;=mediçao,0,OFFSET(Import.PLQ,$A53-1,BH$15-1,1,1)),OFFSET(Import.PLQ,$A53-1,BH$15-1,1,1)),(1-PLE!$AA$28)*OFFSET(Import.PLQ,$A53-1,BH$15-1,1,1))))</f>
        <v>0</v>
      </c>
      <c r="BI53" s="183">
        <f ca="1">IF(BI$13="",0,CHOOSE(Detalhamento.OpçãoServiços,OFFSET(Import.PLQ,$A53-1,BI$15-1,1,1),IF($E53&lt;&gt;1,IF(ISNUMBER(INDEX(Import.PLE,Detalhamento!$E53,Detalhamento!BI$15)),IF(INDEX(Import.PLE,Detalhamento!$E53,Detalhamento!BI$15)&lt;=mediçao,OFFSET(Import.PLQ,$A53-1,BI$15-1,1,1),0),0),PLE!$AA$28*OFFSET(Import.PLQ,$A53-1,BI$15-1,1,1)),IF($E53&lt;&gt;1,IF(ISNUMBER(INDEX(Import.PLE,Detalhamento!$E53,Detalhamento!BI$15)),IF(INDEX(Import.PLE,Detalhamento!$E53,Detalhamento!BI$15)&lt;=mediçao,0,OFFSET(Import.PLQ,$A53-1,BI$15-1,1,1)),OFFSET(Import.PLQ,$A53-1,BI$15-1,1,1)),(1-PLE!$AA$28)*OFFSET(Import.PLQ,$A53-1,BI$15-1,1,1))))</f>
        <v>0</v>
      </c>
    </row>
    <row r="54" spans="1:61" ht="45" x14ac:dyDescent="0.2">
      <c r="A54" s="196">
        <v>26</v>
      </c>
      <c r="B54" s="28" t="str">
        <f t="shared" ca="1" si="15"/>
        <v>Serviço</v>
      </c>
      <c r="E54" s="193">
        <f t="shared" ca="1" si="16"/>
        <v>8</v>
      </c>
      <c r="F54" s="194">
        <f t="shared" ca="1" si="17"/>
        <v>80026</v>
      </c>
      <c r="G54" s="194" t="str">
        <f t="shared" ca="1" si="14"/>
        <v>8.1</v>
      </c>
      <c r="H54" s="222" t="str">
        <f t="shared" ca="1" si="14"/>
        <v>GUIA (MEIO-FIO) E SARJETA CONJUGADOS DE CONCRETO, MOLDADA  IN LOCO  EM TRECHO RETO COM EXTRUSORA, 45 CM BASE (15 CM BASE DA GUIA + 30 CM BASE DA SARJETA) X 22 CM ALTURA. AF_06/2016</v>
      </c>
      <c r="I54" s="48" t="str">
        <f t="shared" ca="1" si="18"/>
        <v>M</v>
      </c>
      <c r="J54" s="183">
        <f t="shared" ca="1" si="19"/>
        <v>1589.4</v>
      </c>
      <c r="K54" s="83"/>
      <c r="L54" s="183">
        <f ca="1">IF(L$13="",0,CHOOSE(Detalhamento.OpçãoServiços,OFFSET(Import.PLQ,$A54-1,L$15-1,1,1),IF($E54&lt;&gt;1,IF(ISNUMBER(INDEX(Import.PLE,Detalhamento!$E54,Detalhamento!L$15)),IF(INDEX(Import.PLE,Detalhamento!$E54,Detalhamento!L$15)&lt;=mediçao,OFFSET(Import.PLQ,$A54-1,L$15-1,1,1),0),0),PLE!$AA$28*OFFSET(Import.PLQ,$A54-1,L$15-1,1,1)),IF($E54&lt;&gt;1,IF(ISNUMBER(INDEX(Import.PLE,Detalhamento!$E54,Detalhamento!L$15)),IF(INDEX(Import.PLE,Detalhamento!$E54,Detalhamento!L$15)&lt;=mediçao,0,OFFSET(Import.PLQ,$A54-1,L$15-1,1,1)),OFFSET(Import.PLQ,$A54-1,L$15-1,1,1)),(1-PLE!$AA$28)*OFFSET(Import.PLQ,$A54-1,L$15-1,1,1))))</f>
        <v>0</v>
      </c>
      <c r="M54" s="183">
        <f ca="1">IF(M$13="",0,CHOOSE(Detalhamento.OpçãoServiços,OFFSET(Import.PLQ,$A54-1,M$15-1,1,1),IF($E54&lt;&gt;1,IF(ISNUMBER(INDEX(Import.PLE,Detalhamento!$E54,Detalhamento!M$15)),IF(INDEX(Import.PLE,Detalhamento!$E54,Detalhamento!M$15)&lt;=mediçao,OFFSET(Import.PLQ,$A54-1,M$15-1,1,1),0),0),PLE!$AA$28*OFFSET(Import.PLQ,$A54-1,M$15-1,1,1)),IF($E54&lt;&gt;1,IF(ISNUMBER(INDEX(Import.PLE,Detalhamento!$E54,Detalhamento!M$15)),IF(INDEX(Import.PLE,Detalhamento!$E54,Detalhamento!M$15)&lt;=mediçao,0,OFFSET(Import.PLQ,$A54-1,M$15-1,1,1)),OFFSET(Import.PLQ,$A54-1,M$15-1,1,1)),(1-PLE!$AA$28)*OFFSET(Import.PLQ,$A54-1,M$15-1,1,1))))</f>
        <v>0</v>
      </c>
      <c r="N54" s="183">
        <f ca="1">IF(N$13="",0,CHOOSE(Detalhamento.OpçãoServiços,OFFSET(Import.PLQ,$A54-1,N$15-1,1,1),IF($E54&lt;&gt;1,IF(ISNUMBER(INDEX(Import.PLE,Detalhamento!$E54,Detalhamento!N$15)),IF(INDEX(Import.PLE,Detalhamento!$E54,Detalhamento!N$15)&lt;=mediçao,OFFSET(Import.PLQ,$A54-1,N$15-1,1,1),0),0),PLE!$AA$28*OFFSET(Import.PLQ,$A54-1,N$15-1,1,1)),IF($E54&lt;&gt;1,IF(ISNUMBER(INDEX(Import.PLE,Detalhamento!$E54,Detalhamento!N$15)),IF(INDEX(Import.PLE,Detalhamento!$E54,Detalhamento!N$15)&lt;=mediçao,0,OFFSET(Import.PLQ,$A54-1,N$15-1,1,1)),OFFSET(Import.PLQ,$A54-1,N$15-1,1,1)),(1-PLE!$AA$28)*OFFSET(Import.PLQ,$A54-1,N$15-1,1,1))))</f>
        <v>1589.4</v>
      </c>
      <c r="O54" s="183">
        <f ca="1">IF(O$13="",0,CHOOSE(Detalhamento.OpçãoServiços,OFFSET(Import.PLQ,$A54-1,O$15-1,1,1),IF($E54&lt;&gt;1,IF(ISNUMBER(INDEX(Import.PLE,Detalhamento!$E54,Detalhamento!O$15)),IF(INDEX(Import.PLE,Detalhamento!$E54,Detalhamento!O$15)&lt;=mediçao,OFFSET(Import.PLQ,$A54-1,O$15-1,1,1),0),0),PLE!$AA$28*OFFSET(Import.PLQ,$A54-1,O$15-1,1,1)),IF($E54&lt;&gt;1,IF(ISNUMBER(INDEX(Import.PLE,Detalhamento!$E54,Detalhamento!O$15)),IF(INDEX(Import.PLE,Detalhamento!$E54,Detalhamento!O$15)&lt;=mediçao,0,OFFSET(Import.PLQ,$A54-1,O$15-1,1,1)),OFFSET(Import.PLQ,$A54-1,O$15-1,1,1)),(1-PLE!$AA$28)*OFFSET(Import.PLQ,$A54-1,O$15-1,1,1))))</f>
        <v>0</v>
      </c>
      <c r="P54" s="183">
        <f ca="1">IF(P$13="",0,CHOOSE(Detalhamento.OpçãoServiços,OFFSET(Import.PLQ,$A54-1,P$15-1,1,1),IF($E54&lt;&gt;1,IF(ISNUMBER(INDEX(Import.PLE,Detalhamento!$E54,Detalhamento!P$15)),IF(INDEX(Import.PLE,Detalhamento!$E54,Detalhamento!P$15)&lt;=mediçao,OFFSET(Import.PLQ,$A54-1,P$15-1,1,1),0),0),PLE!$AA$28*OFFSET(Import.PLQ,$A54-1,P$15-1,1,1)),IF($E54&lt;&gt;1,IF(ISNUMBER(INDEX(Import.PLE,Detalhamento!$E54,Detalhamento!P$15)),IF(INDEX(Import.PLE,Detalhamento!$E54,Detalhamento!P$15)&lt;=mediçao,0,OFFSET(Import.PLQ,$A54-1,P$15-1,1,1)),OFFSET(Import.PLQ,$A54-1,P$15-1,1,1)),(1-PLE!$AA$28)*OFFSET(Import.PLQ,$A54-1,P$15-1,1,1))))</f>
        <v>0</v>
      </c>
      <c r="Q54" s="183">
        <f ca="1">IF(Q$13="",0,CHOOSE(Detalhamento.OpçãoServiços,OFFSET(Import.PLQ,$A54-1,Q$15-1,1,1),IF($E54&lt;&gt;1,IF(ISNUMBER(INDEX(Import.PLE,Detalhamento!$E54,Detalhamento!Q$15)),IF(INDEX(Import.PLE,Detalhamento!$E54,Detalhamento!Q$15)&lt;=mediçao,OFFSET(Import.PLQ,$A54-1,Q$15-1,1,1),0),0),PLE!$AA$28*OFFSET(Import.PLQ,$A54-1,Q$15-1,1,1)),IF($E54&lt;&gt;1,IF(ISNUMBER(INDEX(Import.PLE,Detalhamento!$E54,Detalhamento!Q$15)),IF(INDEX(Import.PLE,Detalhamento!$E54,Detalhamento!Q$15)&lt;=mediçao,0,OFFSET(Import.PLQ,$A54-1,Q$15-1,1,1)),OFFSET(Import.PLQ,$A54-1,Q$15-1,1,1)),(1-PLE!$AA$28)*OFFSET(Import.PLQ,$A54-1,Q$15-1,1,1))))</f>
        <v>0</v>
      </c>
      <c r="R54" s="183">
        <f ca="1">IF(R$13="",0,CHOOSE(Detalhamento.OpçãoServiços,OFFSET(Import.PLQ,$A54-1,R$15-1,1,1),IF($E54&lt;&gt;1,IF(ISNUMBER(INDEX(Import.PLE,Detalhamento!$E54,Detalhamento!R$15)),IF(INDEX(Import.PLE,Detalhamento!$E54,Detalhamento!R$15)&lt;=mediçao,OFFSET(Import.PLQ,$A54-1,R$15-1,1,1),0),0),PLE!$AA$28*OFFSET(Import.PLQ,$A54-1,R$15-1,1,1)),IF($E54&lt;&gt;1,IF(ISNUMBER(INDEX(Import.PLE,Detalhamento!$E54,Detalhamento!R$15)),IF(INDEX(Import.PLE,Detalhamento!$E54,Detalhamento!R$15)&lt;=mediçao,0,OFFSET(Import.PLQ,$A54-1,R$15-1,1,1)),OFFSET(Import.PLQ,$A54-1,R$15-1,1,1)),(1-PLE!$AA$28)*OFFSET(Import.PLQ,$A54-1,R$15-1,1,1))))</f>
        <v>0</v>
      </c>
      <c r="S54" s="183">
        <f ca="1">IF(S$13="",0,CHOOSE(Detalhamento.OpçãoServiços,OFFSET(Import.PLQ,$A54-1,S$15-1,1,1),IF($E54&lt;&gt;1,IF(ISNUMBER(INDEX(Import.PLE,Detalhamento!$E54,Detalhamento!S$15)),IF(INDEX(Import.PLE,Detalhamento!$E54,Detalhamento!S$15)&lt;=mediçao,OFFSET(Import.PLQ,$A54-1,S$15-1,1,1),0),0),PLE!$AA$28*OFFSET(Import.PLQ,$A54-1,S$15-1,1,1)),IF($E54&lt;&gt;1,IF(ISNUMBER(INDEX(Import.PLE,Detalhamento!$E54,Detalhamento!S$15)),IF(INDEX(Import.PLE,Detalhamento!$E54,Detalhamento!S$15)&lt;=mediçao,0,OFFSET(Import.PLQ,$A54-1,S$15-1,1,1)),OFFSET(Import.PLQ,$A54-1,S$15-1,1,1)),(1-PLE!$AA$28)*OFFSET(Import.PLQ,$A54-1,S$15-1,1,1))))</f>
        <v>0</v>
      </c>
      <c r="T54" s="183">
        <f ca="1">IF(T$13="",0,CHOOSE(Detalhamento.OpçãoServiços,OFFSET(Import.PLQ,$A54-1,T$15-1,1,1),IF($E54&lt;&gt;1,IF(ISNUMBER(INDEX(Import.PLE,Detalhamento!$E54,Detalhamento!T$15)),IF(INDEX(Import.PLE,Detalhamento!$E54,Detalhamento!T$15)&lt;=mediçao,OFFSET(Import.PLQ,$A54-1,T$15-1,1,1),0),0),PLE!$AA$28*OFFSET(Import.PLQ,$A54-1,T$15-1,1,1)),IF($E54&lt;&gt;1,IF(ISNUMBER(INDEX(Import.PLE,Detalhamento!$E54,Detalhamento!T$15)),IF(INDEX(Import.PLE,Detalhamento!$E54,Detalhamento!T$15)&lt;=mediçao,0,OFFSET(Import.PLQ,$A54-1,T$15-1,1,1)),OFFSET(Import.PLQ,$A54-1,T$15-1,1,1)),(1-PLE!$AA$28)*OFFSET(Import.PLQ,$A54-1,T$15-1,1,1))))</f>
        <v>0</v>
      </c>
      <c r="U54" s="183">
        <f ca="1">IF(U$13="",0,CHOOSE(Detalhamento.OpçãoServiços,OFFSET(Import.PLQ,$A54-1,U$15-1,1,1),IF($E54&lt;&gt;1,IF(ISNUMBER(INDEX(Import.PLE,Detalhamento!$E54,Detalhamento!U$15)),IF(INDEX(Import.PLE,Detalhamento!$E54,Detalhamento!U$15)&lt;=mediçao,OFFSET(Import.PLQ,$A54-1,U$15-1,1,1),0),0),PLE!$AA$28*OFFSET(Import.PLQ,$A54-1,U$15-1,1,1)),IF($E54&lt;&gt;1,IF(ISNUMBER(INDEX(Import.PLE,Detalhamento!$E54,Detalhamento!U$15)),IF(INDEX(Import.PLE,Detalhamento!$E54,Detalhamento!U$15)&lt;=mediçao,0,OFFSET(Import.PLQ,$A54-1,U$15-1,1,1)),OFFSET(Import.PLQ,$A54-1,U$15-1,1,1)),(1-PLE!$AA$28)*OFFSET(Import.PLQ,$A54-1,U$15-1,1,1))))</f>
        <v>0</v>
      </c>
      <c r="V54" s="183">
        <f ca="1">IF(V$13="",0,CHOOSE(Detalhamento.OpçãoServiços,OFFSET(Import.PLQ,$A54-1,V$15-1,1,1),IF($E54&lt;&gt;1,IF(ISNUMBER(INDEX(Import.PLE,Detalhamento!$E54,Detalhamento!V$15)),IF(INDEX(Import.PLE,Detalhamento!$E54,Detalhamento!V$15)&lt;=mediçao,OFFSET(Import.PLQ,$A54-1,V$15-1,1,1),0),0),PLE!$AA$28*OFFSET(Import.PLQ,$A54-1,V$15-1,1,1)),IF($E54&lt;&gt;1,IF(ISNUMBER(INDEX(Import.PLE,Detalhamento!$E54,Detalhamento!V$15)),IF(INDEX(Import.PLE,Detalhamento!$E54,Detalhamento!V$15)&lt;=mediçao,0,OFFSET(Import.PLQ,$A54-1,V$15-1,1,1)),OFFSET(Import.PLQ,$A54-1,V$15-1,1,1)),(1-PLE!$AA$28)*OFFSET(Import.PLQ,$A54-1,V$15-1,1,1))))</f>
        <v>0</v>
      </c>
      <c r="W54" s="183">
        <f ca="1">IF(W$13="",0,CHOOSE(Detalhamento.OpçãoServiços,OFFSET(Import.PLQ,$A54-1,W$15-1,1,1),IF($E54&lt;&gt;1,IF(ISNUMBER(INDEX(Import.PLE,Detalhamento!$E54,Detalhamento!W$15)),IF(INDEX(Import.PLE,Detalhamento!$E54,Detalhamento!W$15)&lt;=mediçao,OFFSET(Import.PLQ,$A54-1,W$15-1,1,1),0),0),PLE!$AA$28*OFFSET(Import.PLQ,$A54-1,W$15-1,1,1)),IF($E54&lt;&gt;1,IF(ISNUMBER(INDEX(Import.PLE,Detalhamento!$E54,Detalhamento!W$15)),IF(INDEX(Import.PLE,Detalhamento!$E54,Detalhamento!W$15)&lt;=mediçao,0,OFFSET(Import.PLQ,$A54-1,W$15-1,1,1)),OFFSET(Import.PLQ,$A54-1,W$15-1,1,1)),(1-PLE!$AA$28)*OFFSET(Import.PLQ,$A54-1,W$15-1,1,1))))</f>
        <v>0</v>
      </c>
      <c r="X54" s="183">
        <f ca="1">IF(X$13="",0,CHOOSE(Detalhamento.OpçãoServiços,OFFSET(Import.PLQ,$A54-1,X$15-1,1,1),IF($E54&lt;&gt;1,IF(ISNUMBER(INDEX(Import.PLE,Detalhamento!$E54,Detalhamento!X$15)),IF(INDEX(Import.PLE,Detalhamento!$E54,Detalhamento!X$15)&lt;=mediçao,OFFSET(Import.PLQ,$A54-1,X$15-1,1,1),0),0),PLE!$AA$28*OFFSET(Import.PLQ,$A54-1,X$15-1,1,1)),IF($E54&lt;&gt;1,IF(ISNUMBER(INDEX(Import.PLE,Detalhamento!$E54,Detalhamento!X$15)),IF(INDEX(Import.PLE,Detalhamento!$E54,Detalhamento!X$15)&lt;=mediçao,0,OFFSET(Import.PLQ,$A54-1,X$15-1,1,1)),OFFSET(Import.PLQ,$A54-1,X$15-1,1,1)),(1-PLE!$AA$28)*OFFSET(Import.PLQ,$A54-1,X$15-1,1,1))))</f>
        <v>0</v>
      </c>
      <c r="Y54" s="183">
        <f ca="1">IF(Y$13="",0,CHOOSE(Detalhamento.OpçãoServiços,OFFSET(Import.PLQ,$A54-1,Y$15-1,1,1),IF($E54&lt;&gt;1,IF(ISNUMBER(INDEX(Import.PLE,Detalhamento!$E54,Detalhamento!Y$15)),IF(INDEX(Import.PLE,Detalhamento!$E54,Detalhamento!Y$15)&lt;=mediçao,OFFSET(Import.PLQ,$A54-1,Y$15-1,1,1),0),0),PLE!$AA$28*OFFSET(Import.PLQ,$A54-1,Y$15-1,1,1)),IF($E54&lt;&gt;1,IF(ISNUMBER(INDEX(Import.PLE,Detalhamento!$E54,Detalhamento!Y$15)),IF(INDEX(Import.PLE,Detalhamento!$E54,Detalhamento!Y$15)&lt;=mediçao,0,OFFSET(Import.PLQ,$A54-1,Y$15-1,1,1)),OFFSET(Import.PLQ,$A54-1,Y$15-1,1,1)),(1-PLE!$AA$28)*OFFSET(Import.PLQ,$A54-1,Y$15-1,1,1))))</f>
        <v>0</v>
      </c>
      <c r="Z54" s="183">
        <f ca="1">IF(Z$13="",0,CHOOSE(Detalhamento.OpçãoServiços,OFFSET(Import.PLQ,$A54-1,Z$15-1,1,1),IF($E54&lt;&gt;1,IF(ISNUMBER(INDEX(Import.PLE,Detalhamento!$E54,Detalhamento!Z$15)),IF(INDEX(Import.PLE,Detalhamento!$E54,Detalhamento!Z$15)&lt;=mediçao,OFFSET(Import.PLQ,$A54-1,Z$15-1,1,1),0),0),PLE!$AA$28*OFFSET(Import.PLQ,$A54-1,Z$15-1,1,1)),IF($E54&lt;&gt;1,IF(ISNUMBER(INDEX(Import.PLE,Detalhamento!$E54,Detalhamento!Z$15)),IF(INDEX(Import.PLE,Detalhamento!$E54,Detalhamento!Z$15)&lt;=mediçao,0,OFFSET(Import.PLQ,$A54-1,Z$15-1,1,1)),OFFSET(Import.PLQ,$A54-1,Z$15-1,1,1)),(1-PLE!$AA$28)*OFFSET(Import.PLQ,$A54-1,Z$15-1,1,1))))</f>
        <v>0</v>
      </c>
      <c r="AA54" s="183">
        <f ca="1">IF(AA$13="",0,CHOOSE(Detalhamento.OpçãoServiços,OFFSET(Import.PLQ,$A54-1,AA$15-1,1,1),IF($E54&lt;&gt;1,IF(ISNUMBER(INDEX(Import.PLE,Detalhamento!$E54,Detalhamento!AA$15)),IF(INDEX(Import.PLE,Detalhamento!$E54,Detalhamento!AA$15)&lt;=mediçao,OFFSET(Import.PLQ,$A54-1,AA$15-1,1,1),0),0),PLE!$AA$28*OFFSET(Import.PLQ,$A54-1,AA$15-1,1,1)),IF($E54&lt;&gt;1,IF(ISNUMBER(INDEX(Import.PLE,Detalhamento!$E54,Detalhamento!AA$15)),IF(INDEX(Import.PLE,Detalhamento!$E54,Detalhamento!AA$15)&lt;=mediçao,0,OFFSET(Import.PLQ,$A54-1,AA$15-1,1,1)),OFFSET(Import.PLQ,$A54-1,AA$15-1,1,1)),(1-PLE!$AA$28)*OFFSET(Import.PLQ,$A54-1,AA$15-1,1,1))))</f>
        <v>0</v>
      </c>
      <c r="AB54" s="183">
        <f ca="1">IF(AB$13="",0,CHOOSE(Detalhamento.OpçãoServiços,OFFSET(Import.PLQ,$A54-1,AB$15-1,1,1),IF($E54&lt;&gt;1,IF(ISNUMBER(INDEX(Import.PLE,Detalhamento!$E54,Detalhamento!AB$15)),IF(INDEX(Import.PLE,Detalhamento!$E54,Detalhamento!AB$15)&lt;=mediçao,OFFSET(Import.PLQ,$A54-1,AB$15-1,1,1),0),0),PLE!$AA$28*OFFSET(Import.PLQ,$A54-1,AB$15-1,1,1)),IF($E54&lt;&gt;1,IF(ISNUMBER(INDEX(Import.PLE,Detalhamento!$E54,Detalhamento!AB$15)),IF(INDEX(Import.PLE,Detalhamento!$E54,Detalhamento!AB$15)&lt;=mediçao,0,OFFSET(Import.PLQ,$A54-1,AB$15-1,1,1)),OFFSET(Import.PLQ,$A54-1,AB$15-1,1,1)),(1-PLE!$AA$28)*OFFSET(Import.PLQ,$A54-1,AB$15-1,1,1))))</f>
        <v>0</v>
      </c>
      <c r="AC54" s="183">
        <f ca="1">IF(AC$13="",0,CHOOSE(Detalhamento.OpçãoServiços,OFFSET(Import.PLQ,$A54-1,AC$15-1,1,1),IF($E54&lt;&gt;1,IF(ISNUMBER(INDEX(Import.PLE,Detalhamento!$E54,Detalhamento!AC$15)),IF(INDEX(Import.PLE,Detalhamento!$E54,Detalhamento!AC$15)&lt;=mediçao,OFFSET(Import.PLQ,$A54-1,AC$15-1,1,1),0),0),PLE!$AA$28*OFFSET(Import.PLQ,$A54-1,AC$15-1,1,1)),IF($E54&lt;&gt;1,IF(ISNUMBER(INDEX(Import.PLE,Detalhamento!$E54,Detalhamento!AC$15)),IF(INDEX(Import.PLE,Detalhamento!$E54,Detalhamento!AC$15)&lt;=mediçao,0,OFFSET(Import.PLQ,$A54-1,AC$15-1,1,1)),OFFSET(Import.PLQ,$A54-1,AC$15-1,1,1)),(1-PLE!$AA$28)*OFFSET(Import.PLQ,$A54-1,AC$15-1,1,1))))</f>
        <v>0</v>
      </c>
      <c r="AD54" s="183">
        <f ca="1">IF(AD$13="",0,CHOOSE(Detalhamento.OpçãoServiços,OFFSET(Import.PLQ,$A54-1,AD$15-1,1,1),IF($E54&lt;&gt;1,IF(ISNUMBER(INDEX(Import.PLE,Detalhamento!$E54,Detalhamento!AD$15)),IF(INDEX(Import.PLE,Detalhamento!$E54,Detalhamento!AD$15)&lt;=mediçao,OFFSET(Import.PLQ,$A54-1,AD$15-1,1,1),0),0),PLE!$AA$28*OFFSET(Import.PLQ,$A54-1,AD$15-1,1,1)),IF($E54&lt;&gt;1,IF(ISNUMBER(INDEX(Import.PLE,Detalhamento!$E54,Detalhamento!AD$15)),IF(INDEX(Import.PLE,Detalhamento!$E54,Detalhamento!AD$15)&lt;=mediçao,0,OFFSET(Import.PLQ,$A54-1,AD$15-1,1,1)),OFFSET(Import.PLQ,$A54-1,AD$15-1,1,1)),(1-PLE!$AA$28)*OFFSET(Import.PLQ,$A54-1,AD$15-1,1,1))))</f>
        <v>0</v>
      </c>
      <c r="AE54" s="183">
        <f ca="1">IF(AE$13="",0,CHOOSE(Detalhamento.OpçãoServiços,OFFSET(Import.PLQ,$A54-1,AE$15-1,1,1),IF($E54&lt;&gt;1,IF(ISNUMBER(INDEX(Import.PLE,Detalhamento!$E54,Detalhamento!AE$15)),IF(INDEX(Import.PLE,Detalhamento!$E54,Detalhamento!AE$15)&lt;=mediçao,OFFSET(Import.PLQ,$A54-1,AE$15-1,1,1),0),0),PLE!$AA$28*OFFSET(Import.PLQ,$A54-1,AE$15-1,1,1)),IF($E54&lt;&gt;1,IF(ISNUMBER(INDEX(Import.PLE,Detalhamento!$E54,Detalhamento!AE$15)),IF(INDEX(Import.PLE,Detalhamento!$E54,Detalhamento!AE$15)&lt;=mediçao,0,OFFSET(Import.PLQ,$A54-1,AE$15-1,1,1)),OFFSET(Import.PLQ,$A54-1,AE$15-1,1,1)),(1-PLE!$AA$28)*OFFSET(Import.PLQ,$A54-1,AE$15-1,1,1))))</f>
        <v>0</v>
      </c>
      <c r="AF54" s="183">
        <f ca="1">IF(AF$13="",0,CHOOSE(Detalhamento.OpçãoServiços,OFFSET(Import.PLQ,$A54-1,AF$15-1,1,1),IF($E54&lt;&gt;1,IF(ISNUMBER(INDEX(Import.PLE,Detalhamento!$E54,Detalhamento!AF$15)),IF(INDEX(Import.PLE,Detalhamento!$E54,Detalhamento!AF$15)&lt;=mediçao,OFFSET(Import.PLQ,$A54-1,AF$15-1,1,1),0),0),PLE!$AA$28*OFFSET(Import.PLQ,$A54-1,AF$15-1,1,1)),IF($E54&lt;&gt;1,IF(ISNUMBER(INDEX(Import.PLE,Detalhamento!$E54,Detalhamento!AF$15)),IF(INDEX(Import.PLE,Detalhamento!$E54,Detalhamento!AF$15)&lt;=mediçao,0,OFFSET(Import.PLQ,$A54-1,AF$15-1,1,1)),OFFSET(Import.PLQ,$A54-1,AF$15-1,1,1)),(1-PLE!$AA$28)*OFFSET(Import.PLQ,$A54-1,AF$15-1,1,1))))</f>
        <v>0</v>
      </c>
      <c r="AG54" s="183">
        <f ca="1">IF(AG$13="",0,CHOOSE(Detalhamento.OpçãoServiços,OFFSET(Import.PLQ,$A54-1,AG$15-1,1,1),IF($E54&lt;&gt;1,IF(ISNUMBER(INDEX(Import.PLE,Detalhamento!$E54,Detalhamento!AG$15)),IF(INDEX(Import.PLE,Detalhamento!$E54,Detalhamento!AG$15)&lt;=mediçao,OFFSET(Import.PLQ,$A54-1,AG$15-1,1,1),0),0),PLE!$AA$28*OFFSET(Import.PLQ,$A54-1,AG$15-1,1,1)),IF($E54&lt;&gt;1,IF(ISNUMBER(INDEX(Import.PLE,Detalhamento!$E54,Detalhamento!AG$15)),IF(INDEX(Import.PLE,Detalhamento!$E54,Detalhamento!AG$15)&lt;=mediçao,0,OFFSET(Import.PLQ,$A54-1,AG$15-1,1,1)),OFFSET(Import.PLQ,$A54-1,AG$15-1,1,1)),(1-PLE!$AA$28)*OFFSET(Import.PLQ,$A54-1,AG$15-1,1,1))))</f>
        <v>0</v>
      </c>
      <c r="AH54" s="183">
        <f ca="1">IF(AH$13="",0,CHOOSE(Detalhamento.OpçãoServiços,OFFSET(Import.PLQ,$A54-1,AH$15-1,1,1),IF($E54&lt;&gt;1,IF(ISNUMBER(INDEX(Import.PLE,Detalhamento!$E54,Detalhamento!AH$15)),IF(INDEX(Import.PLE,Detalhamento!$E54,Detalhamento!AH$15)&lt;=mediçao,OFFSET(Import.PLQ,$A54-1,AH$15-1,1,1),0),0),PLE!$AA$28*OFFSET(Import.PLQ,$A54-1,AH$15-1,1,1)),IF($E54&lt;&gt;1,IF(ISNUMBER(INDEX(Import.PLE,Detalhamento!$E54,Detalhamento!AH$15)),IF(INDEX(Import.PLE,Detalhamento!$E54,Detalhamento!AH$15)&lt;=mediçao,0,OFFSET(Import.PLQ,$A54-1,AH$15-1,1,1)),OFFSET(Import.PLQ,$A54-1,AH$15-1,1,1)),(1-PLE!$AA$28)*OFFSET(Import.PLQ,$A54-1,AH$15-1,1,1))))</f>
        <v>0</v>
      </c>
      <c r="AI54" s="183">
        <f ca="1">IF(AI$13="",0,CHOOSE(Detalhamento.OpçãoServiços,OFFSET(Import.PLQ,$A54-1,AI$15-1,1,1),IF($E54&lt;&gt;1,IF(ISNUMBER(INDEX(Import.PLE,Detalhamento!$E54,Detalhamento!AI$15)),IF(INDEX(Import.PLE,Detalhamento!$E54,Detalhamento!AI$15)&lt;=mediçao,OFFSET(Import.PLQ,$A54-1,AI$15-1,1,1),0),0),PLE!$AA$28*OFFSET(Import.PLQ,$A54-1,AI$15-1,1,1)),IF($E54&lt;&gt;1,IF(ISNUMBER(INDEX(Import.PLE,Detalhamento!$E54,Detalhamento!AI$15)),IF(INDEX(Import.PLE,Detalhamento!$E54,Detalhamento!AI$15)&lt;=mediçao,0,OFFSET(Import.PLQ,$A54-1,AI$15-1,1,1)),OFFSET(Import.PLQ,$A54-1,AI$15-1,1,1)),(1-PLE!$AA$28)*OFFSET(Import.PLQ,$A54-1,AI$15-1,1,1))))</f>
        <v>0</v>
      </c>
      <c r="AJ54" s="183">
        <f ca="1">IF(AJ$13="",0,CHOOSE(Detalhamento.OpçãoServiços,OFFSET(Import.PLQ,$A54-1,AJ$15-1,1,1),IF($E54&lt;&gt;1,IF(ISNUMBER(INDEX(Import.PLE,Detalhamento!$E54,Detalhamento!AJ$15)),IF(INDEX(Import.PLE,Detalhamento!$E54,Detalhamento!AJ$15)&lt;=mediçao,OFFSET(Import.PLQ,$A54-1,AJ$15-1,1,1),0),0),PLE!$AA$28*OFFSET(Import.PLQ,$A54-1,AJ$15-1,1,1)),IF($E54&lt;&gt;1,IF(ISNUMBER(INDEX(Import.PLE,Detalhamento!$E54,Detalhamento!AJ$15)),IF(INDEX(Import.PLE,Detalhamento!$E54,Detalhamento!AJ$15)&lt;=mediçao,0,OFFSET(Import.PLQ,$A54-1,AJ$15-1,1,1)),OFFSET(Import.PLQ,$A54-1,AJ$15-1,1,1)),(1-PLE!$AA$28)*OFFSET(Import.PLQ,$A54-1,AJ$15-1,1,1))))</f>
        <v>0</v>
      </c>
      <c r="AK54" s="183">
        <f ca="1">IF(AK$13="",0,CHOOSE(Detalhamento.OpçãoServiços,OFFSET(Import.PLQ,$A54-1,AK$15-1,1,1),IF($E54&lt;&gt;1,IF(ISNUMBER(INDEX(Import.PLE,Detalhamento!$E54,Detalhamento!AK$15)),IF(INDEX(Import.PLE,Detalhamento!$E54,Detalhamento!AK$15)&lt;=mediçao,OFFSET(Import.PLQ,$A54-1,AK$15-1,1,1),0),0),PLE!$AA$28*OFFSET(Import.PLQ,$A54-1,AK$15-1,1,1)),IF($E54&lt;&gt;1,IF(ISNUMBER(INDEX(Import.PLE,Detalhamento!$E54,Detalhamento!AK$15)),IF(INDEX(Import.PLE,Detalhamento!$E54,Detalhamento!AK$15)&lt;=mediçao,0,OFFSET(Import.PLQ,$A54-1,AK$15-1,1,1)),OFFSET(Import.PLQ,$A54-1,AK$15-1,1,1)),(1-PLE!$AA$28)*OFFSET(Import.PLQ,$A54-1,AK$15-1,1,1))))</f>
        <v>0</v>
      </c>
      <c r="AL54" s="183">
        <f ca="1">IF(AL$13="",0,CHOOSE(Detalhamento.OpçãoServiços,OFFSET(Import.PLQ,$A54-1,AL$15-1,1,1),IF($E54&lt;&gt;1,IF(ISNUMBER(INDEX(Import.PLE,Detalhamento!$E54,Detalhamento!AL$15)),IF(INDEX(Import.PLE,Detalhamento!$E54,Detalhamento!AL$15)&lt;=mediçao,OFFSET(Import.PLQ,$A54-1,AL$15-1,1,1),0),0),PLE!$AA$28*OFFSET(Import.PLQ,$A54-1,AL$15-1,1,1)),IF($E54&lt;&gt;1,IF(ISNUMBER(INDEX(Import.PLE,Detalhamento!$E54,Detalhamento!AL$15)),IF(INDEX(Import.PLE,Detalhamento!$E54,Detalhamento!AL$15)&lt;=mediçao,0,OFFSET(Import.PLQ,$A54-1,AL$15-1,1,1)),OFFSET(Import.PLQ,$A54-1,AL$15-1,1,1)),(1-PLE!$AA$28)*OFFSET(Import.PLQ,$A54-1,AL$15-1,1,1))))</f>
        <v>0</v>
      </c>
      <c r="AM54" s="183">
        <f ca="1">IF(AM$13="",0,CHOOSE(Detalhamento.OpçãoServiços,OFFSET(Import.PLQ,$A54-1,AM$15-1,1,1),IF($E54&lt;&gt;1,IF(ISNUMBER(INDEX(Import.PLE,Detalhamento!$E54,Detalhamento!AM$15)),IF(INDEX(Import.PLE,Detalhamento!$E54,Detalhamento!AM$15)&lt;=mediçao,OFFSET(Import.PLQ,$A54-1,AM$15-1,1,1),0),0),PLE!$AA$28*OFFSET(Import.PLQ,$A54-1,AM$15-1,1,1)),IF($E54&lt;&gt;1,IF(ISNUMBER(INDEX(Import.PLE,Detalhamento!$E54,Detalhamento!AM$15)),IF(INDEX(Import.PLE,Detalhamento!$E54,Detalhamento!AM$15)&lt;=mediçao,0,OFFSET(Import.PLQ,$A54-1,AM$15-1,1,1)),OFFSET(Import.PLQ,$A54-1,AM$15-1,1,1)),(1-PLE!$AA$28)*OFFSET(Import.PLQ,$A54-1,AM$15-1,1,1))))</f>
        <v>0</v>
      </c>
      <c r="AN54" s="183">
        <f ca="1">IF(AN$13="",0,CHOOSE(Detalhamento.OpçãoServiços,OFFSET(Import.PLQ,$A54-1,AN$15-1,1,1),IF($E54&lt;&gt;1,IF(ISNUMBER(INDEX(Import.PLE,Detalhamento!$E54,Detalhamento!AN$15)),IF(INDEX(Import.PLE,Detalhamento!$E54,Detalhamento!AN$15)&lt;=mediçao,OFFSET(Import.PLQ,$A54-1,AN$15-1,1,1),0),0),PLE!$AA$28*OFFSET(Import.PLQ,$A54-1,AN$15-1,1,1)),IF($E54&lt;&gt;1,IF(ISNUMBER(INDEX(Import.PLE,Detalhamento!$E54,Detalhamento!AN$15)),IF(INDEX(Import.PLE,Detalhamento!$E54,Detalhamento!AN$15)&lt;=mediçao,0,OFFSET(Import.PLQ,$A54-1,AN$15-1,1,1)),OFFSET(Import.PLQ,$A54-1,AN$15-1,1,1)),(1-PLE!$AA$28)*OFFSET(Import.PLQ,$A54-1,AN$15-1,1,1))))</f>
        <v>0</v>
      </c>
      <c r="AO54" s="183">
        <f ca="1">IF(AO$13="",0,CHOOSE(Detalhamento.OpçãoServiços,OFFSET(Import.PLQ,$A54-1,AO$15-1,1,1),IF($E54&lt;&gt;1,IF(ISNUMBER(INDEX(Import.PLE,Detalhamento!$E54,Detalhamento!AO$15)),IF(INDEX(Import.PLE,Detalhamento!$E54,Detalhamento!AO$15)&lt;=mediçao,OFFSET(Import.PLQ,$A54-1,AO$15-1,1,1),0),0),PLE!$AA$28*OFFSET(Import.PLQ,$A54-1,AO$15-1,1,1)),IF($E54&lt;&gt;1,IF(ISNUMBER(INDEX(Import.PLE,Detalhamento!$E54,Detalhamento!AO$15)),IF(INDEX(Import.PLE,Detalhamento!$E54,Detalhamento!AO$15)&lt;=mediçao,0,OFFSET(Import.PLQ,$A54-1,AO$15-1,1,1)),OFFSET(Import.PLQ,$A54-1,AO$15-1,1,1)),(1-PLE!$AA$28)*OFFSET(Import.PLQ,$A54-1,AO$15-1,1,1))))</f>
        <v>0</v>
      </c>
      <c r="AP54" s="183">
        <f ca="1">IF(AP$13="",0,CHOOSE(Detalhamento.OpçãoServiços,OFFSET(Import.PLQ,$A54-1,AP$15-1,1,1),IF($E54&lt;&gt;1,IF(ISNUMBER(INDEX(Import.PLE,Detalhamento!$E54,Detalhamento!AP$15)),IF(INDEX(Import.PLE,Detalhamento!$E54,Detalhamento!AP$15)&lt;=mediçao,OFFSET(Import.PLQ,$A54-1,AP$15-1,1,1),0),0),PLE!$AA$28*OFFSET(Import.PLQ,$A54-1,AP$15-1,1,1)),IF($E54&lt;&gt;1,IF(ISNUMBER(INDEX(Import.PLE,Detalhamento!$E54,Detalhamento!AP$15)),IF(INDEX(Import.PLE,Detalhamento!$E54,Detalhamento!AP$15)&lt;=mediçao,0,OFFSET(Import.PLQ,$A54-1,AP$15-1,1,1)),OFFSET(Import.PLQ,$A54-1,AP$15-1,1,1)),(1-PLE!$AA$28)*OFFSET(Import.PLQ,$A54-1,AP$15-1,1,1))))</f>
        <v>0</v>
      </c>
      <c r="AQ54" s="183">
        <f ca="1">IF(AQ$13="",0,CHOOSE(Detalhamento.OpçãoServiços,OFFSET(Import.PLQ,$A54-1,AQ$15-1,1,1),IF($E54&lt;&gt;1,IF(ISNUMBER(INDEX(Import.PLE,Detalhamento!$E54,Detalhamento!AQ$15)),IF(INDEX(Import.PLE,Detalhamento!$E54,Detalhamento!AQ$15)&lt;=mediçao,OFFSET(Import.PLQ,$A54-1,AQ$15-1,1,1),0),0),PLE!$AA$28*OFFSET(Import.PLQ,$A54-1,AQ$15-1,1,1)),IF($E54&lt;&gt;1,IF(ISNUMBER(INDEX(Import.PLE,Detalhamento!$E54,Detalhamento!AQ$15)),IF(INDEX(Import.PLE,Detalhamento!$E54,Detalhamento!AQ$15)&lt;=mediçao,0,OFFSET(Import.PLQ,$A54-1,AQ$15-1,1,1)),OFFSET(Import.PLQ,$A54-1,AQ$15-1,1,1)),(1-PLE!$AA$28)*OFFSET(Import.PLQ,$A54-1,AQ$15-1,1,1))))</f>
        <v>0</v>
      </c>
      <c r="AR54" s="183">
        <f ca="1">IF(AR$13="",0,CHOOSE(Detalhamento.OpçãoServiços,OFFSET(Import.PLQ,$A54-1,AR$15-1,1,1),IF($E54&lt;&gt;1,IF(ISNUMBER(INDEX(Import.PLE,Detalhamento!$E54,Detalhamento!AR$15)),IF(INDEX(Import.PLE,Detalhamento!$E54,Detalhamento!AR$15)&lt;=mediçao,OFFSET(Import.PLQ,$A54-1,AR$15-1,1,1),0),0),PLE!$AA$28*OFFSET(Import.PLQ,$A54-1,AR$15-1,1,1)),IF($E54&lt;&gt;1,IF(ISNUMBER(INDEX(Import.PLE,Detalhamento!$E54,Detalhamento!AR$15)),IF(INDEX(Import.PLE,Detalhamento!$E54,Detalhamento!AR$15)&lt;=mediçao,0,OFFSET(Import.PLQ,$A54-1,AR$15-1,1,1)),OFFSET(Import.PLQ,$A54-1,AR$15-1,1,1)),(1-PLE!$AA$28)*OFFSET(Import.PLQ,$A54-1,AR$15-1,1,1))))</f>
        <v>0</v>
      </c>
      <c r="AS54" s="183">
        <f ca="1">IF(AS$13="",0,CHOOSE(Detalhamento.OpçãoServiços,OFFSET(Import.PLQ,$A54-1,AS$15-1,1,1),IF($E54&lt;&gt;1,IF(ISNUMBER(INDEX(Import.PLE,Detalhamento!$E54,Detalhamento!AS$15)),IF(INDEX(Import.PLE,Detalhamento!$E54,Detalhamento!AS$15)&lt;=mediçao,OFFSET(Import.PLQ,$A54-1,AS$15-1,1,1),0),0),PLE!$AA$28*OFFSET(Import.PLQ,$A54-1,AS$15-1,1,1)),IF($E54&lt;&gt;1,IF(ISNUMBER(INDEX(Import.PLE,Detalhamento!$E54,Detalhamento!AS$15)),IF(INDEX(Import.PLE,Detalhamento!$E54,Detalhamento!AS$15)&lt;=mediçao,0,OFFSET(Import.PLQ,$A54-1,AS$15-1,1,1)),OFFSET(Import.PLQ,$A54-1,AS$15-1,1,1)),(1-PLE!$AA$28)*OFFSET(Import.PLQ,$A54-1,AS$15-1,1,1))))</f>
        <v>0</v>
      </c>
      <c r="AT54" s="183">
        <f ca="1">IF(AT$13="",0,CHOOSE(Detalhamento.OpçãoServiços,OFFSET(Import.PLQ,$A54-1,AT$15-1,1,1),IF($E54&lt;&gt;1,IF(ISNUMBER(INDEX(Import.PLE,Detalhamento!$E54,Detalhamento!AT$15)),IF(INDEX(Import.PLE,Detalhamento!$E54,Detalhamento!AT$15)&lt;=mediçao,OFFSET(Import.PLQ,$A54-1,AT$15-1,1,1),0),0),PLE!$AA$28*OFFSET(Import.PLQ,$A54-1,AT$15-1,1,1)),IF($E54&lt;&gt;1,IF(ISNUMBER(INDEX(Import.PLE,Detalhamento!$E54,Detalhamento!AT$15)),IF(INDEX(Import.PLE,Detalhamento!$E54,Detalhamento!AT$15)&lt;=mediçao,0,OFFSET(Import.PLQ,$A54-1,AT$15-1,1,1)),OFFSET(Import.PLQ,$A54-1,AT$15-1,1,1)),(1-PLE!$AA$28)*OFFSET(Import.PLQ,$A54-1,AT$15-1,1,1))))</f>
        <v>0</v>
      </c>
      <c r="AU54" s="183">
        <f ca="1">IF(AU$13="",0,CHOOSE(Detalhamento.OpçãoServiços,OFFSET(Import.PLQ,$A54-1,AU$15-1,1,1),IF($E54&lt;&gt;1,IF(ISNUMBER(INDEX(Import.PLE,Detalhamento!$E54,Detalhamento!AU$15)),IF(INDEX(Import.PLE,Detalhamento!$E54,Detalhamento!AU$15)&lt;=mediçao,OFFSET(Import.PLQ,$A54-1,AU$15-1,1,1),0),0),PLE!$AA$28*OFFSET(Import.PLQ,$A54-1,AU$15-1,1,1)),IF($E54&lt;&gt;1,IF(ISNUMBER(INDEX(Import.PLE,Detalhamento!$E54,Detalhamento!AU$15)),IF(INDEX(Import.PLE,Detalhamento!$E54,Detalhamento!AU$15)&lt;=mediçao,0,OFFSET(Import.PLQ,$A54-1,AU$15-1,1,1)),OFFSET(Import.PLQ,$A54-1,AU$15-1,1,1)),(1-PLE!$AA$28)*OFFSET(Import.PLQ,$A54-1,AU$15-1,1,1))))</f>
        <v>0</v>
      </c>
      <c r="AV54" s="183">
        <f ca="1">IF(AV$13="",0,CHOOSE(Detalhamento.OpçãoServiços,OFFSET(Import.PLQ,$A54-1,AV$15-1,1,1),IF($E54&lt;&gt;1,IF(ISNUMBER(INDEX(Import.PLE,Detalhamento!$E54,Detalhamento!AV$15)),IF(INDEX(Import.PLE,Detalhamento!$E54,Detalhamento!AV$15)&lt;=mediçao,OFFSET(Import.PLQ,$A54-1,AV$15-1,1,1),0),0),PLE!$AA$28*OFFSET(Import.PLQ,$A54-1,AV$15-1,1,1)),IF($E54&lt;&gt;1,IF(ISNUMBER(INDEX(Import.PLE,Detalhamento!$E54,Detalhamento!AV$15)),IF(INDEX(Import.PLE,Detalhamento!$E54,Detalhamento!AV$15)&lt;=mediçao,0,OFFSET(Import.PLQ,$A54-1,AV$15-1,1,1)),OFFSET(Import.PLQ,$A54-1,AV$15-1,1,1)),(1-PLE!$AA$28)*OFFSET(Import.PLQ,$A54-1,AV$15-1,1,1))))</f>
        <v>0</v>
      </c>
      <c r="AW54" s="183">
        <f ca="1">IF(AW$13="",0,CHOOSE(Detalhamento.OpçãoServiços,OFFSET(Import.PLQ,$A54-1,AW$15-1,1,1),IF($E54&lt;&gt;1,IF(ISNUMBER(INDEX(Import.PLE,Detalhamento!$E54,Detalhamento!AW$15)),IF(INDEX(Import.PLE,Detalhamento!$E54,Detalhamento!AW$15)&lt;=mediçao,OFFSET(Import.PLQ,$A54-1,AW$15-1,1,1),0),0),PLE!$AA$28*OFFSET(Import.PLQ,$A54-1,AW$15-1,1,1)),IF($E54&lt;&gt;1,IF(ISNUMBER(INDEX(Import.PLE,Detalhamento!$E54,Detalhamento!AW$15)),IF(INDEX(Import.PLE,Detalhamento!$E54,Detalhamento!AW$15)&lt;=mediçao,0,OFFSET(Import.PLQ,$A54-1,AW$15-1,1,1)),OFFSET(Import.PLQ,$A54-1,AW$15-1,1,1)),(1-PLE!$AA$28)*OFFSET(Import.PLQ,$A54-1,AW$15-1,1,1))))</f>
        <v>0</v>
      </c>
      <c r="AX54" s="183">
        <f ca="1">IF(AX$13="",0,CHOOSE(Detalhamento.OpçãoServiços,OFFSET(Import.PLQ,$A54-1,AX$15-1,1,1),IF($E54&lt;&gt;1,IF(ISNUMBER(INDEX(Import.PLE,Detalhamento!$E54,Detalhamento!AX$15)),IF(INDEX(Import.PLE,Detalhamento!$E54,Detalhamento!AX$15)&lt;=mediçao,OFFSET(Import.PLQ,$A54-1,AX$15-1,1,1),0),0),PLE!$AA$28*OFFSET(Import.PLQ,$A54-1,AX$15-1,1,1)),IF($E54&lt;&gt;1,IF(ISNUMBER(INDEX(Import.PLE,Detalhamento!$E54,Detalhamento!AX$15)),IF(INDEX(Import.PLE,Detalhamento!$E54,Detalhamento!AX$15)&lt;=mediçao,0,OFFSET(Import.PLQ,$A54-1,AX$15-1,1,1)),OFFSET(Import.PLQ,$A54-1,AX$15-1,1,1)),(1-PLE!$AA$28)*OFFSET(Import.PLQ,$A54-1,AX$15-1,1,1))))</f>
        <v>0</v>
      </c>
      <c r="AY54" s="183">
        <f ca="1">IF(AY$13="",0,CHOOSE(Detalhamento.OpçãoServiços,OFFSET(Import.PLQ,$A54-1,AY$15-1,1,1),IF($E54&lt;&gt;1,IF(ISNUMBER(INDEX(Import.PLE,Detalhamento!$E54,Detalhamento!AY$15)),IF(INDEX(Import.PLE,Detalhamento!$E54,Detalhamento!AY$15)&lt;=mediçao,OFFSET(Import.PLQ,$A54-1,AY$15-1,1,1),0),0),PLE!$AA$28*OFFSET(Import.PLQ,$A54-1,AY$15-1,1,1)),IF($E54&lt;&gt;1,IF(ISNUMBER(INDEX(Import.PLE,Detalhamento!$E54,Detalhamento!AY$15)),IF(INDEX(Import.PLE,Detalhamento!$E54,Detalhamento!AY$15)&lt;=mediçao,0,OFFSET(Import.PLQ,$A54-1,AY$15-1,1,1)),OFFSET(Import.PLQ,$A54-1,AY$15-1,1,1)),(1-PLE!$AA$28)*OFFSET(Import.PLQ,$A54-1,AY$15-1,1,1))))</f>
        <v>0</v>
      </c>
      <c r="AZ54" s="183">
        <f ca="1">IF(AZ$13="",0,CHOOSE(Detalhamento.OpçãoServiços,OFFSET(Import.PLQ,$A54-1,AZ$15-1,1,1),IF($E54&lt;&gt;1,IF(ISNUMBER(INDEX(Import.PLE,Detalhamento!$E54,Detalhamento!AZ$15)),IF(INDEX(Import.PLE,Detalhamento!$E54,Detalhamento!AZ$15)&lt;=mediçao,OFFSET(Import.PLQ,$A54-1,AZ$15-1,1,1),0),0),PLE!$AA$28*OFFSET(Import.PLQ,$A54-1,AZ$15-1,1,1)),IF($E54&lt;&gt;1,IF(ISNUMBER(INDEX(Import.PLE,Detalhamento!$E54,Detalhamento!AZ$15)),IF(INDEX(Import.PLE,Detalhamento!$E54,Detalhamento!AZ$15)&lt;=mediçao,0,OFFSET(Import.PLQ,$A54-1,AZ$15-1,1,1)),OFFSET(Import.PLQ,$A54-1,AZ$15-1,1,1)),(1-PLE!$AA$28)*OFFSET(Import.PLQ,$A54-1,AZ$15-1,1,1))))</f>
        <v>0</v>
      </c>
      <c r="BA54" s="183">
        <f ca="1">IF(BA$13="",0,CHOOSE(Detalhamento.OpçãoServiços,OFFSET(Import.PLQ,$A54-1,BA$15-1,1,1),IF($E54&lt;&gt;1,IF(ISNUMBER(INDEX(Import.PLE,Detalhamento!$E54,Detalhamento!BA$15)),IF(INDEX(Import.PLE,Detalhamento!$E54,Detalhamento!BA$15)&lt;=mediçao,OFFSET(Import.PLQ,$A54-1,BA$15-1,1,1),0),0),PLE!$AA$28*OFFSET(Import.PLQ,$A54-1,BA$15-1,1,1)),IF($E54&lt;&gt;1,IF(ISNUMBER(INDEX(Import.PLE,Detalhamento!$E54,Detalhamento!BA$15)),IF(INDEX(Import.PLE,Detalhamento!$E54,Detalhamento!BA$15)&lt;=mediçao,0,OFFSET(Import.PLQ,$A54-1,BA$15-1,1,1)),OFFSET(Import.PLQ,$A54-1,BA$15-1,1,1)),(1-PLE!$AA$28)*OFFSET(Import.PLQ,$A54-1,BA$15-1,1,1))))</f>
        <v>0</v>
      </c>
      <c r="BB54" s="183">
        <f ca="1">IF(BB$13="",0,CHOOSE(Detalhamento.OpçãoServiços,OFFSET(Import.PLQ,$A54-1,BB$15-1,1,1),IF($E54&lt;&gt;1,IF(ISNUMBER(INDEX(Import.PLE,Detalhamento!$E54,Detalhamento!BB$15)),IF(INDEX(Import.PLE,Detalhamento!$E54,Detalhamento!BB$15)&lt;=mediçao,OFFSET(Import.PLQ,$A54-1,BB$15-1,1,1),0),0),PLE!$AA$28*OFFSET(Import.PLQ,$A54-1,BB$15-1,1,1)),IF($E54&lt;&gt;1,IF(ISNUMBER(INDEX(Import.PLE,Detalhamento!$E54,Detalhamento!BB$15)),IF(INDEX(Import.PLE,Detalhamento!$E54,Detalhamento!BB$15)&lt;=mediçao,0,OFFSET(Import.PLQ,$A54-1,BB$15-1,1,1)),OFFSET(Import.PLQ,$A54-1,BB$15-1,1,1)),(1-PLE!$AA$28)*OFFSET(Import.PLQ,$A54-1,BB$15-1,1,1))))</f>
        <v>0</v>
      </c>
      <c r="BC54" s="183">
        <f ca="1">IF(BC$13="",0,CHOOSE(Detalhamento.OpçãoServiços,OFFSET(Import.PLQ,$A54-1,BC$15-1,1,1),IF($E54&lt;&gt;1,IF(ISNUMBER(INDEX(Import.PLE,Detalhamento!$E54,Detalhamento!BC$15)),IF(INDEX(Import.PLE,Detalhamento!$E54,Detalhamento!BC$15)&lt;=mediçao,OFFSET(Import.PLQ,$A54-1,BC$15-1,1,1),0),0),PLE!$AA$28*OFFSET(Import.PLQ,$A54-1,BC$15-1,1,1)),IF($E54&lt;&gt;1,IF(ISNUMBER(INDEX(Import.PLE,Detalhamento!$E54,Detalhamento!BC$15)),IF(INDEX(Import.PLE,Detalhamento!$E54,Detalhamento!BC$15)&lt;=mediçao,0,OFFSET(Import.PLQ,$A54-1,BC$15-1,1,1)),OFFSET(Import.PLQ,$A54-1,BC$15-1,1,1)),(1-PLE!$AA$28)*OFFSET(Import.PLQ,$A54-1,BC$15-1,1,1))))</f>
        <v>0</v>
      </c>
      <c r="BD54" s="183">
        <f ca="1">IF(BD$13="",0,CHOOSE(Detalhamento.OpçãoServiços,OFFSET(Import.PLQ,$A54-1,BD$15-1,1,1),IF($E54&lt;&gt;1,IF(ISNUMBER(INDEX(Import.PLE,Detalhamento!$E54,Detalhamento!BD$15)),IF(INDEX(Import.PLE,Detalhamento!$E54,Detalhamento!BD$15)&lt;=mediçao,OFFSET(Import.PLQ,$A54-1,BD$15-1,1,1),0),0),PLE!$AA$28*OFFSET(Import.PLQ,$A54-1,BD$15-1,1,1)),IF($E54&lt;&gt;1,IF(ISNUMBER(INDEX(Import.PLE,Detalhamento!$E54,Detalhamento!BD$15)),IF(INDEX(Import.PLE,Detalhamento!$E54,Detalhamento!BD$15)&lt;=mediçao,0,OFFSET(Import.PLQ,$A54-1,BD$15-1,1,1)),OFFSET(Import.PLQ,$A54-1,BD$15-1,1,1)),(1-PLE!$AA$28)*OFFSET(Import.PLQ,$A54-1,BD$15-1,1,1))))</f>
        <v>0</v>
      </c>
      <c r="BE54" s="183">
        <f ca="1">IF(BE$13="",0,CHOOSE(Detalhamento.OpçãoServiços,OFFSET(Import.PLQ,$A54-1,BE$15-1,1,1),IF($E54&lt;&gt;1,IF(ISNUMBER(INDEX(Import.PLE,Detalhamento!$E54,Detalhamento!BE$15)),IF(INDEX(Import.PLE,Detalhamento!$E54,Detalhamento!BE$15)&lt;=mediçao,OFFSET(Import.PLQ,$A54-1,BE$15-1,1,1),0),0),PLE!$AA$28*OFFSET(Import.PLQ,$A54-1,BE$15-1,1,1)),IF($E54&lt;&gt;1,IF(ISNUMBER(INDEX(Import.PLE,Detalhamento!$E54,Detalhamento!BE$15)),IF(INDEX(Import.PLE,Detalhamento!$E54,Detalhamento!BE$15)&lt;=mediçao,0,OFFSET(Import.PLQ,$A54-1,BE$15-1,1,1)),OFFSET(Import.PLQ,$A54-1,BE$15-1,1,1)),(1-PLE!$AA$28)*OFFSET(Import.PLQ,$A54-1,BE$15-1,1,1))))</f>
        <v>0</v>
      </c>
      <c r="BF54" s="183">
        <f ca="1">IF(BF$13="",0,CHOOSE(Detalhamento.OpçãoServiços,OFFSET(Import.PLQ,$A54-1,BF$15-1,1,1),IF($E54&lt;&gt;1,IF(ISNUMBER(INDEX(Import.PLE,Detalhamento!$E54,Detalhamento!BF$15)),IF(INDEX(Import.PLE,Detalhamento!$E54,Detalhamento!BF$15)&lt;=mediçao,OFFSET(Import.PLQ,$A54-1,BF$15-1,1,1),0),0),PLE!$AA$28*OFFSET(Import.PLQ,$A54-1,BF$15-1,1,1)),IF($E54&lt;&gt;1,IF(ISNUMBER(INDEX(Import.PLE,Detalhamento!$E54,Detalhamento!BF$15)),IF(INDEX(Import.PLE,Detalhamento!$E54,Detalhamento!BF$15)&lt;=mediçao,0,OFFSET(Import.PLQ,$A54-1,BF$15-1,1,1)),OFFSET(Import.PLQ,$A54-1,BF$15-1,1,1)),(1-PLE!$AA$28)*OFFSET(Import.PLQ,$A54-1,BF$15-1,1,1))))</f>
        <v>0</v>
      </c>
      <c r="BG54" s="183">
        <f ca="1">IF(BG$13="",0,CHOOSE(Detalhamento.OpçãoServiços,OFFSET(Import.PLQ,$A54-1,BG$15-1,1,1),IF($E54&lt;&gt;1,IF(ISNUMBER(INDEX(Import.PLE,Detalhamento!$E54,Detalhamento!BG$15)),IF(INDEX(Import.PLE,Detalhamento!$E54,Detalhamento!BG$15)&lt;=mediçao,OFFSET(Import.PLQ,$A54-1,BG$15-1,1,1),0),0),PLE!$AA$28*OFFSET(Import.PLQ,$A54-1,BG$15-1,1,1)),IF($E54&lt;&gt;1,IF(ISNUMBER(INDEX(Import.PLE,Detalhamento!$E54,Detalhamento!BG$15)),IF(INDEX(Import.PLE,Detalhamento!$E54,Detalhamento!BG$15)&lt;=mediçao,0,OFFSET(Import.PLQ,$A54-1,BG$15-1,1,1)),OFFSET(Import.PLQ,$A54-1,BG$15-1,1,1)),(1-PLE!$AA$28)*OFFSET(Import.PLQ,$A54-1,BG$15-1,1,1))))</f>
        <v>0</v>
      </c>
      <c r="BH54" s="183">
        <f ca="1">IF(BH$13="",0,CHOOSE(Detalhamento.OpçãoServiços,OFFSET(Import.PLQ,$A54-1,BH$15-1,1,1),IF($E54&lt;&gt;1,IF(ISNUMBER(INDEX(Import.PLE,Detalhamento!$E54,Detalhamento!BH$15)),IF(INDEX(Import.PLE,Detalhamento!$E54,Detalhamento!BH$15)&lt;=mediçao,OFFSET(Import.PLQ,$A54-1,BH$15-1,1,1),0),0),PLE!$AA$28*OFFSET(Import.PLQ,$A54-1,BH$15-1,1,1)),IF($E54&lt;&gt;1,IF(ISNUMBER(INDEX(Import.PLE,Detalhamento!$E54,Detalhamento!BH$15)),IF(INDEX(Import.PLE,Detalhamento!$E54,Detalhamento!BH$15)&lt;=mediçao,0,OFFSET(Import.PLQ,$A54-1,BH$15-1,1,1)),OFFSET(Import.PLQ,$A54-1,BH$15-1,1,1)),(1-PLE!$AA$28)*OFFSET(Import.PLQ,$A54-1,BH$15-1,1,1))))</f>
        <v>0</v>
      </c>
      <c r="BI54" s="183">
        <f ca="1">IF(BI$13="",0,CHOOSE(Detalhamento.OpçãoServiços,OFFSET(Import.PLQ,$A54-1,BI$15-1,1,1),IF($E54&lt;&gt;1,IF(ISNUMBER(INDEX(Import.PLE,Detalhamento!$E54,Detalhamento!BI$15)),IF(INDEX(Import.PLE,Detalhamento!$E54,Detalhamento!BI$15)&lt;=mediçao,OFFSET(Import.PLQ,$A54-1,BI$15-1,1,1),0),0),PLE!$AA$28*OFFSET(Import.PLQ,$A54-1,BI$15-1,1,1)),IF($E54&lt;&gt;1,IF(ISNUMBER(INDEX(Import.PLE,Detalhamento!$E54,Detalhamento!BI$15)),IF(INDEX(Import.PLE,Detalhamento!$E54,Detalhamento!BI$15)&lt;=mediçao,0,OFFSET(Import.PLQ,$A54-1,BI$15-1,1,1)),OFFSET(Import.PLQ,$A54-1,BI$15-1,1,1)),(1-PLE!$AA$28)*OFFSET(Import.PLQ,$A54-1,BI$15-1,1,1))))</f>
        <v>0</v>
      </c>
    </row>
    <row r="55" spans="1:61" ht="45" x14ac:dyDescent="0.2">
      <c r="A55" s="196">
        <v>27</v>
      </c>
      <c r="B55" s="28" t="str">
        <f t="shared" ca="1" si="15"/>
        <v>Serviço</v>
      </c>
      <c r="E55" s="193">
        <f t="shared" ca="1" si="16"/>
        <v>8</v>
      </c>
      <c r="F55" s="194">
        <f t="shared" ca="1" si="17"/>
        <v>80027</v>
      </c>
      <c r="G55" s="194" t="str">
        <f t="shared" ca="1" si="14"/>
        <v>8.2</v>
      </c>
      <c r="H55" s="222" t="str">
        <f t="shared" ca="1" si="14"/>
        <v>GUIA (MEIO-FIO) E SARJETA CONJUGADOS DE CONCRETO, MOLDADA  IN LOCO  EM TRECHO CURVO COM EXTRUSORA, 45 CM BASE (15 CM BASE DA GUIA + 30 CM BASE DA SARJETA) X 22 CM ALTURA. AF_06/2016</v>
      </c>
      <c r="I55" s="48" t="str">
        <f t="shared" ca="1" si="18"/>
        <v>M</v>
      </c>
      <c r="J55" s="183">
        <f t="shared" ca="1" si="19"/>
        <v>177.12</v>
      </c>
      <c r="K55" s="83"/>
      <c r="L55" s="183">
        <f ca="1">IF(L$13="",0,CHOOSE(Detalhamento.OpçãoServiços,OFFSET(Import.PLQ,$A55-1,L$15-1,1,1),IF($E55&lt;&gt;1,IF(ISNUMBER(INDEX(Import.PLE,Detalhamento!$E55,Detalhamento!L$15)),IF(INDEX(Import.PLE,Detalhamento!$E55,Detalhamento!L$15)&lt;=mediçao,OFFSET(Import.PLQ,$A55-1,L$15-1,1,1),0),0),PLE!$AA$28*OFFSET(Import.PLQ,$A55-1,L$15-1,1,1)),IF($E55&lt;&gt;1,IF(ISNUMBER(INDEX(Import.PLE,Detalhamento!$E55,Detalhamento!L$15)),IF(INDEX(Import.PLE,Detalhamento!$E55,Detalhamento!L$15)&lt;=mediçao,0,OFFSET(Import.PLQ,$A55-1,L$15-1,1,1)),OFFSET(Import.PLQ,$A55-1,L$15-1,1,1)),(1-PLE!$AA$28)*OFFSET(Import.PLQ,$A55-1,L$15-1,1,1))))</f>
        <v>0</v>
      </c>
      <c r="M55" s="183">
        <f ca="1">IF(M$13="",0,CHOOSE(Detalhamento.OpçãoServiços,OFFSET(Import.PLQ,$A55-1,M$15-1,1,1),IF($E55&lt;&gt;1,IF(ISNUMBER(INDEX(Import.PLE,Detalhamento!$E55,Detalhamento!M$15)),IF(INDEX(Import.PLE,Detalhamento!$E55,Detalhamento!M$15)&lt;=mediçao,OFFSET(Import.PLQ,$A55-1,M$15-1,1,1),0),0),PLE!$AA$28*OFFSET(Import.PLQ,$A55-1,M$15-1,1,1)),IF($E55&lt;&gt;1,IF(ISNUMBER(INDEX(Import.PLE,Detalhamento!$E55,Detalhamento!M$15)),IF(INDEX(Import.PLE,Detalhamento!$E55,Detalhamento!M$15)&lt;=mediçao,0,OFFSET(Import.PLQ,$A55-1,M$15-1,1,1)),OFFSET(Import.PLQ,$A55-1,M$15-1,1,1)),(1-PLE!$AA$28)*OFFSET(Import.PLQ,$A55-1,M$15-1,1,1))))</f>
        <v>0</v>
      </c>
      <c r="N55" s="183">
        <f ca="1">IF(N$13="",0,CHOOSE(Detalhamento.OpçãoServiços,OFFSET(Import.PLQ,$A55-1,N$15-1,1,1),IF($E55&lt;&gt;1,IF(ISNUMBER(INDEX(Import.PLE,Detalhamento!$E55,Detalhamento!N$15)),IF(INDEX(Import.PLE,Detalhamento!$E55,Detalhamento!N$15)&lt;=mediçao,OFFSET(Import.PLQ,$A55-1,N$15-1,1,1),0),0),PLE!$AA$28*OFFSET(Import.PLQ,$A55-1,N$15-1,1,1)),IF($E55&lt;&gt;1,IF(ISNUMBER(INDEX(Import.PLE,Detalhamento!$E55,Detalhamento!N$15)),IF(INDEX(Import.PLE,Detalhamento!$E55,Detalhamento!N$15)&lt;=mediçao,0,OFFSET(Import.PLQ,$A55-1,N$15-1,1,1)),OFFSET(Import.PLQ,$A55-1,N$15-1,1,1)),(1-PLE!$AA$28)*OFFSET(Import.PLQ,$A55-1,N$15-1,1,1))))</f>
        <v>177.12</v>
      </c>
      <c r="O55" s="183">
        <f ca="1">IF(O$13="",0,CHOOSE(Detalhamento.OpçãoServiços,OFFSET(Import.PLQ,$A55-1,O$15-1,1,1),IF($E55&lt;&gt;1,IF(ISNUMBER(INDEX(Import.PLE,Detalhamento!$E55,Detalhamento!O$15)),IF(INDEX(Import.PLE,Detalhamento!$E55,Detalhamento!O$15)&lt;=mediçao,OFFSET(Import.PLQ,$A55-1,O$15-1,1,1),0),0),PLE!$AA$28*OFFSET(Import.PLQ,$A55-1,O$15-1,1,1)),IF($E55&lt;&gt;1,IF(ISNUMBER(INDEX(Import.PLE,Detalhamento!$E55,Detalhamento!O$15)),IF(INDEX(Import.PLE,Detalhamento!$E55,Detalhamento!O$15)&lt;=mediçao,0,OFFSET(Import.PLQ,$A55-1,O$15-1,1,1)),OFFSET(Import.PLQ,$A55-1,O$15-1,1,1)),(1-PLE!$AA$28)*OFFSET(Import.PLQ,$A55-1,O$15-1,1,1))))</f>
        <v>0</v>
      </c>
      <c r="P55" s="183">
        <f ca="1">IF(P$13="",0,CHOOSE(Detalhamento.OpçãoServiços,OFFSET(Import.PLQ,$A55-1,P$15-1,1,1),IF($E55&lt;&gt;1,IF(ISNUMBER(INDEX(Import.PLE,Detalhamento!$E55,Detalhamento!P$15)),IF(INDEX(Import.PLE,Detalhamento!$E55,Detalhamento!P$15)&lt;=mediçao,OFFSET(Import.PLQ,$A55-1,P$15-1,1,1),0),0),PLE!$AA$28*OFFSET(Import.PLQ,$A55-1,P$15-1,1,1)),IF($E55&lt;&gt;1,IF(ISNUMBER(INDEX(Import.PLE,Detalhamento!$E55,Detalhamento!P$15)),IF(INDEX(Import.PLE,Detalhamento!$E55,Detalhamento!P$15)&lt;=mediçao,0,OFFSET(Import.PLQ,$A55-1,P$15-1,1,1)),OFFSET(Import.PLQ,$A55-1,P$15-1,1,1)),(1-PLE!$AA$28)*OFFSET(Import.PLQ,$A55-1,P$15-1,1,1))))</f>
        <v>0</v>
      </c>
      <c r="Q55" s="183">
        <f ca="1">IF(Q$13="",0,CHOOSE(Detalhamento.OpçãoServiços,OFFSET(Import.PLQ,$A55-1,Q$15-1,1,1),IF($E55&lt;&gt;1,IF(ISNUMBER(INDEX(Import.PLE,Detalhamento!$E55,Detalhamento!Q$15)),IF(INDEX(Import.PLE,Detalhamento!$E55,Detalhamento!Q$15)&lt;=mediçao,OFFSET(Import.PLQ,$A55-1,Q$15-1,1,1),0),0),PLE!$AA$28*OFFSET(Import.PLQ,$A55-1,Q$15-1,1,1)),IF($E55&lt;&gt;1,IF(ISNUMBER(INDEX(Import.PLE,Detalhamento!$E55,Detalhamento!Q$15)),IF(INDEX(Import.PLE,Detalhamento!$E55,Detalhamento!Q$15)&lt;=mediçao,0,OFFSET(Import.PLQ,$A55-1,Q$15-1,1,1)),OFFSET(Import.PLQ,$A55-1,Q$15-1,1,1)),(1-PLE!$AA$28)*OFFSET(Import.PLQ,$A55-1,Q$15-1,1,1))))</f>
        <v>0</v>
      </c>
      <c r="R55" s="183">
        <f ca="1">IF(R$13="",0,CHOOSE(Detalhamento.OpçãoServiços,OFFSET(Import.PLQ,$A55-1,R$15-1,1,1),IF($E55&lt;&gt;1,IF(ISNUMBER(INDEX(Import.PLE,Detalhamento!$E55,Detalhamento!R$15)),IF(INDEX(Import.PLE,Detalhamento!$E55,Detalhamento!R$15)&lt;=mediçao,OFFSET(Import.PLQ,$A55-1,R$15-1,1,1),0),0),PLE!$AA$28*OFFSET(Import.PLQ,$A55-1,R$15-1,1,1)),IF($E55&lt;&gt;1,IF(ISNUMBER(INDEX(Import.PLE,Detalhamento!$E55,Detalhamento!R$15)),IF(INDEX(Import.PLE,Detalhamento!$E55,Detalhamento!R$15)&lt;=mediçao,0,OFFSET(Import.PLQ,$A55-1,R$15-1,1,1)),OFFSET(Import.PLQ,$A55-1,R$15-1,1,1)),(1-PLE!$AA$28)*OFFSET(Import.PLQ,$A55-1,R$15-1,1,1))))</f>
        <v>0</v>
      </c>
      <c r="S55" s="183">
        <f ca="1">IF(S$13="",0,CHOOSE(Detalhamento.OpçãoServiços,OFFSET(Import.PLQ,$A55-1,S$15-1,1,1),IF($E55&lt;&gt;1,IF(ISNUMBER(INDEX(Import.PLE,Detalhamento!$E55,Detalhamento!S$15)),IF(INDEX(Import.PLE,Detalhamento!$E55,Detalhamento!S$15)&lt;=mediçao,OFFSET(Import.PLQ,$A55-1,S$15-1,1,1),0),0),PLE!$AA$28*OFFSET(Import.PLQ,$A55-1,S$15-1,1,1)),IF($E55&lt;&gt;1,IF(ISNUMBER(INDEX(Import.PLE,Detalhamento!$E55,Detalhamento!S$15)),IF(INDEX(Import.PLE,Detalhamento!$E55,Detalhamento!S$15)&lt;=mediçao,0,OFFSET(Import.PLQ,$A55-1,S$15-1,1,1)),OFFSET(Import.PLQ,$A55-1,S$15-1,1,1)),(1-PLE!$AA$28)*OFFSET(Import.PLQ,$A55-1,S$15-1,1,1))))</f>
        <v>0</v>
      </c>
      <c r="T55" s="183">
        <f ca="1">IF(T$13="",0,CHOOSE(Detalhamento.OpçãoServiços,OFFSET(Import.PLQ,$A55-1,T$15-1,1,1),IF($E55&lt;&gt;1,IF(ISNUMBER(INDEX(Import.PLE,Detalhamento!$E55,Detalhamento!T$15)),IF(INDEX(Import.PLE,Detalhamento!$E55,Detalhamento!T$15)&lt;=mediçao,OFFSET(Import.PLQ,$A55-1,T$15-1,1,1),0),0),PLE!$AA$28*OFFSET(Import.PLQ,$A55-1,T$15-1,1,1)),IF($E55&lt;&gt;1,IF(ISNUMBER(INDEX(Import.PLE,Detalhamento!$E55,Detalhamento!T$15)),IF(INDEX(Import.PLE,Detalhamento!$E55,Detalhamento!T$15)&lt;=mediçao,0,OFFSET(Import.PLQ,$A55-1,T$15-1,1,1)),OFFSET(Import.PLQ,$A55-1,T$15-1,1,1)),(1-PLE!$AA$28)*OFFSET(Import.PLQ,$A55-1,T$15-1,1,1))))</f>
        <v>0</v>
      </c>
      <c r="U55" s="183">
        <f ca="1">IF(U$13="",0,CHOOSE(Detalhamento.OpçãoServiços,OFFSET(Import.PLQ,$A55-1,U$15-1,1,1),IF($E55&lt;&gt;1,IF(ISNUMBER(INDEX(Import.PLE,Detalhamento!$E55,Detalhamento!U$15)),IF(INDEX(Import.PLE,Detalhamento!$E55,Detalhamento!U$15)&lt;=mediçao,OFFSET(Import.PLQ,$A55-1,U$15-1,1,1),0),0),PLE!$AA$28*OFFSET(Import.PLQ,$A55-1,U$15-1,1,1)),IF($E55&lt;&gt;1,IF(ISNUMBER(INDEX(Import.PLE,Detalhamento!$E55,Detalhamento!U$15)),IF(INDEX(Import.PLE,Detalhamento!$E55,Detalhamento!U$15)&lt;=mediçao,0,OFFSET(Import.PLQ,$A55-1,U$15-1,1,1)),OFFSET(Import.PLQ,$A55-1,U$15-1,1,1)),(1-PLE!$AA$28)*OFFSET(Import.PLQ,$A55-1,U$15-1,1,1))))</f>
        <v>0</v>
      </c>
      <c r="V55" s="183">
        <f ca="1">IF(V$13="",0,CHOOSE(Detalhamento.OpçãoServiços,OFFSET(Import.PLQ,$A55-1,V$15-1,1,1),IF($E55&lt;&gt;1,IF(ISNUMBER(INDEX(Import.PLE,Detalhamento!$E55,Detalhamento!V$15)),IF(INDEX(Import.PLE,Detalhamento!$E55,Detalhamento!V$15)&lt;=mediçao,OFFSET(Import.PLQ,$A55-1,V$15-1,1,1),0),0),PLE!$AA$28*OFFSET(Import.PLQ,$A55-1,V$15-1,1,1)),IF($E55&lt;&gt;1,IF(ISNUMBER(INDEX(Import.PLE,Detalhamento!$E55,Detalhamento!V$15)),IF(INDEX(Import.PLE,Detalhamento!$E55,Detalhamento!V$15)&lt;=mediçao,0,OFFSET(Import.PLQ,$A55-1,V$15-1,1,1)),OFFSET(Import.PLQ,$A55-1,V$15-1,1,1)),(1-PLE!$AA$28)*OFFSET(Import.PLQ,$A55-1,V$15-1,1,1))))</f>
        <v>0</v>
      </c>
      <c r="W55" s="183">
        <f ca="1">IF(W$13="",0,CHOOSE(Detalhamento.OpçãoServiços,OFFSET(Import.PLQ,$A55-1,W$15-1,1,1),IF($E55&lt;&gt;1,IF(ISNUMBER(INDEX(Import.PLE,Detalhamento!$E55,Detalhamento!W$15)),IF(INDEX(Import.PLE,Detalhamento!$E55,Detalhamento!W$15)&lt;=mediçao,OFFSET(Import.PLQ,$A55-1,W$15-1,1,1),0),0),PLE!$AA$28*OFFSET(Import.PLQ,$A55-1,W$15-1,1,1)),IF($E55&lt;&gt;1,IF(ISNUMBER(INDEX(Import.PLE,Detalhamento!$E55,Detalhamento!W$15)),IF(INDEX(Import.PLE,Detalhamento!$E55,Detalhamento!W$15)&lt;=mediçao,0,OFFSET(Import.PLQ,$A55-1,W$15-1,1,1)),OFFSET(Import.PLQ,$A55-1,W$15-1,1,1)),(1-PLE!$AA$28)*OFFSET(Import.PLQ,$A55-1,W$15-1,1,1))))</f>
        <v>0</v>
      </c>
      <c r="X55" s="183">
        <f ca="1">IF(X$13="",0,CHOOSE(Detalhamento.OpçãoServiços,OFFSET(Import.PLQ,$A55-1,X$15-1,1,1),IF($E55&lt;&gt;1,IF(ISNUMBER(INDEX(Import.PLE,Detalhamento!$E55,Detalhamento!X$15)),IF(INDEX(Import.PLE,Detalhamento!$E55,Detalhamento!X$15)&lt;=mediçao,OFFSET(Import.PLQ,$A55-1,X$15-1,1,1),0),0),PLE!$AA$28*OFFSET(Import.PLQ,$A55-1,X$15-1,1,1)),IF($E55&lt;&gt;1,IF(ISNUMBER(INDEX(Import.PLE,Detalhamento!$E55,Detalhamento!X$15)),IF(INDEX(Import.PLE,Detalhamento!$E55,Detalhamento!X$15)&lt;=mediçao,0,OFFSET(Import.PLQ,$A55-1,X$15-1,1,1)),OFFSET(Import.PLQ,$A55-1,X$15-1,1,1)),(1-PLE!$AA$28)*OFFSET(Import.PLQ,$A55-1,X$15-1,1,1))))</f>
        <v>0</v>
      </c>
      <c r="Y55" s="183">
        <f ca="1">IF(Y$13="",0,CHOOSE(Detalhamento.OpçãoServiços,OFFSET(Import.PLQ,$A55-1,Y$15-1,1,1),IF($E55&lt;&gt;1,IF(ISNUMBER(INDEX(Import.PLE,Detalhamento!$E55,Detalhamento!Y$15)),IF(INDEX(Import.PLE,Detalhamento!$E55,Detalhamento!Y$15)&lt;=mediçao,OFFSET(Import.PLQ,$A55-1,Y$15-1,1,1),0),0),PLE!$AA$28*OFFSET(Import.PLQ,$A55-1,Y$15-1,1,1)),IF($E55&lt;&gt;1,IF(ISNUMBER(INDEX(Import.PLE,Detalhamento!$E55,Detalhamento!Y$15)),IF(INDEX(Import.PLE,Detalhamento!$E55,Detalhamento!Y$15)&lt;=mediçao,0,OFFSET(Import.PLQ,$A55-1,Y$15-1,1,1)),OFFSET(Import.PLQ,$A55-1,Y$15-1,1,1)),(1-PLE!$AA$28)*OFFSET(Import.PLQ,$A55-1,Y$15-1,1,1))))</f>
        <v>0</v>
      </c>
      <c r="Z55" s="183">
        <f ca="1">IF(Z$13="",0,CHOOSE(Detalhamento.OpçãoServiços,OFFSET(Import.PLQ,$A55-1,Z$15-1,1,1),IF($E55&lt;&gt;1,IF(ISNUMBER(INDEX(Import.PLE,Detalhamento!$E55,Detalhamento!Z$15)),IF(INDEX(Import.PLE,Detalhamento!$E55,Detalhamento!Z$15)&lt;=mediçao,OFFSET(Import.PLQ,$A55-1,Z$15-1,1,1),0),0),PLE!$AA$28*OFFSET(Import.PLQ,$A55-1,Z$15-1,1,1)),IF($E55&lt;&gt;1,IF(ISNUMBER(INDEX(Import.PLE,Detalhamento!$E55,Detalhamento!Z$15)),IF(INDEX(Import.PLE,Detalhamento!$E55,Detalhamento!Z$15)&lt;=mediçao,0,OFFSET(Import.PLQ,$A55-1,Z$15-1,1,1)),OFFSET(Import.PLQ,$A55-1,Z$15-1,1,1)),(1-PLE!$AA$28)*OFFSET(Import.PLQ,$A55-1,Z$15-1,1,1))))</f>
        <v>0</v>
      </c>
      <c r="AA55" s="183">
        <f ca="1">IF(AA$13="",0,CHOOSE(Detalhamento.OpçãoServiços,OFFSET(Import.PLQ,$A55-1,AA$15-1,1,1),IF($E55&lt;&gt;1,IF(ISNUMBER(INDEX(Import.PLE,Detalhamento!$E55,Detalhamento!AA$15)),IF(INDEX(Import.PLE,Detalhamento!$E55,Detalhamento!AA$15)&lt;=mediçao,OFFSET(Import.PLQ,$A55-1,AA$15-1,1,1),0),0),PLE!$AA$28*OFFSET(Import.PLQ,$A55-1,AA$15-1,1,1)),IF($E55&lt;&gt;1,IF(ISNUMBER(INDEX(Import.PLE,Detalhamento!$E55,Detalhamento!AA$15)),IF(INDEX(Import.PLE,Detalhamento!$E55,Detalhamento!AA$15)&lt;=mediçao,0,OFFSET(Import.PLQ,$A55-1,AA$15-1,1,1)),OFFSET(Import.PLQ,$A55-1,AA$15-1,1,1)),(1-PLE!$AA$28)*OFFSET(Import.PLQ,$A55-1,AA$15-1,1,1))))</f>
        <v>0</v>
      </c>
      <c r="AB55" s="183">
        <f ca="1">IF(AB$13="",0,CHOOSE(Detalhamento.OpçãoServiços,OFFSET(Import.PLQ,$A55-1,AB$15-1,1,1),IF($E55&lt;&gt;1,IF(ISNUMBER(INDEX(Import.PLE,Detalhamento!$E55,Detalhamento!AB$15)),IF(INDEX(Import.PLE,Detalhamento!$E55,Detalhamento!AB$15)&lt;=mediçao,OFFSET(Import.PLQ,$A55-1,AB$15-1,1,1),0),0),PLE!$AA$28*OFFSET(Import.PLQ,$A55-1,AB$15-1,1,1)),IF($E55&lt;&gt;1,IF(ISNUMBER(INDEX(Import.PLE,Detalhamento!$E55,Detalhamento!AB$15)),IF(INDEX(Import.PLE,Detalhamento!$E55,Detalhamento!AB$15)&lt;=mediçao,0,OFFSET(Import.PLQ,$A55-1,AB$15-1,1,1)),OFFSET(Import.PLQ,$A55-1,AB$15-1,1,1)),(1-PLE!$AA$28)*OFFSET(Import.PLQ,$A55-1,AB$15-1,1,1))))</f>
        <v>0</v>
      </c>
      <c r="AC55" s="183">
        <f ca="1">IF(AC$13="",0,CHOOSE(Detalhamento.OpçãoServiços,OFFSET(Import.PLQ,$A55-1,AC$15-1,1,1),IF($E55&lt;&gt;1,IF(ISNUMBER(INDEX(Import.PLE,Detalhamento!$E55,Detalhamento!AC$15)),IF(INDEX(Import.PLE,Detalhamento!$E55,Detalhamento!AC$15)&lt;=mediçao,OFFSET(Import.PLQ,$A55-1,AC$15-1,1,1),0),0),PLE!$AA$28*OFFSET(Import.PLQ,$A55-1,AC$15-1,1,1)),IF($E55&lt;&gt;1,IF(ISNUMBER(INDEX(Import.PLE,Detalhamento!$E55,Detalhamento!AC$15)),IF(INDEX(Import.PLE,Detalhamento!$E55,Detalhamento!AC$15)&lt;=mediçao,0,OFFSET(Import.PLQ,$A55-1,AC$15-1,1,1)),OFFSET(Import.PLQ,$A55-1,AC$15-1,1,1)),(1-PLE!$AA$28)*OFFSET(Import.PLQ,$A55-1,AC$15-1,1,1))))</f>
        <v>0</v>
      </c>
      <c r="AD55" s="183">
        <f ca="1">IF(AD$13="",0,CHOOSE(Detalhamento.OpçãoServiços,OFFSET(Import.PLQ,$A55-1,AD$15-1,1,1),IF($E55&lt;&gt;1,IF(ISNUMBER(INDEX(Import.PLE,Detalhamento!$E55,Detalhamento!AD$15)),IF(INDEX(Import.PLE,Detalhamento!$E55,Detalhamento!AD$15)&lt;=mediçao,OFFSET(Import.PLQ,$A55-1,AD$15-1,1,1),0),0),PLE!$AA$28*OFFSET(Import.PLQ,$A55-1,AD$15-1,1,1)),IF($E55&lt;&gt;1,IF(ISNUMBER(INDEX(Import.PLE,Detalhamento!$E55,Detalhamento!AD$15)),IF(INDEX(Import.PLE,Detalhamento!$E55,Detalhamento!AD$15)&lt;=mediçao,0,OFFSET(Import.PLQ,$A55-1,AD$15-1,1,1)),OFFSET(Import.PLQ,$A55-1,AD$15-1,1,1)),(1-PLE!$AA$28)*OFFSET(Import.PLQ,$A55-1,AD$15-1,1,1))))</f>
        <v>0</v>
      </c>
      <c r="AE55" s="183">
        <f ca="1">IF(AE$13="",0,CHOOSE(Detalhamento.OpçãoServiços,OFFSET(Import.PLQ,$A55-1,AE$15-1,1,1),IF($E55&lt;&gt;1,IF(ISNUMBER(INDEX(Import.PLE,Detalhamento!$E55,Detalhamento!AE$15)),IF(INDEX(Import.PLE,Detalhamento!$E55,Detalhamento!AE$15)&lt;=mediçao,OFFSET(Import.PLQ,$A55-1,AE$15-1,1,1),0),0),PLE!$AA$28*OFFSET(Import.PLQ,$A55-1,AE$15-1,1,1)),IF($E55&lt;&gt;1,IF(ISNUMBER(INDEX(Import.PLE,Detalhamento!$E55,Detalhamento!AE$15)),IF(INDEX(Import.PLE,Detalhamento!$E55,Detalhamento!AE$15)&lt;=mediçao,0,OFFSET(Import.PLQ,$A55-1,AE$15-1,1,1)),OFFSET(Import.PLQ,$A55-1,AE$15-1,1,1)),(1-PLE!$AA$28)*OFFSET(Import.PLQ,$A55-1,AE$15-1,1,1))))</f>
        <v>0</v>
      </c>
      <c r="AF55" s="183">
        <f ca="1">IF(AF$13="",0,CHOOSE(Detalhamento.OpçãoServiços,OFFSET(Import.PLQ,$A55-1,AF$15-1,1,1),IF($E55&lt;&gt;1,IF(ISNUMBER(INDEX(Import.PLE,Detalhamento!$E55,Detalhamento!AF$15)),IF(INDEX(Import.PLE,Detalhamento!$E55,Detalhamento!AF$15)&lt;=mediçao,OFFSET(Import.PLQ,$A55-1,AF$15-1,1,1),0),0),PLE!$AA$28*OFFSET(Import.PLQ,$A55-1,AF$15-1,1,1)),IF($E55&lt;&gt;1,IF(ISNUMBER(INDEX(Import.PLE,Detalhamento!$E55,Detalhamento!AF$15)),IF(INDEX(Import.PLE,Detalhamento!$E55,Detalhamento!AF$15)&lt;=mediçao,0,OFFSET(Import.PLQ,$A55-1,AF$15-1,1,1)),OFFSET(Import.PLQ,$A55-1,AF$15-1,1,1)),(1-PLE!$AA$28)*OFFSET(Import.PLQ,$A55-1,AF$15-1,1,1))))</f>
        <v>0</v>
      </c>
      <c r="AG55" s="183">
        <f ca="1">IF(AG$13="",0,CHOOSE(Detalhamento.OpçãoServiços,OFFSET(Import.PLQ,$A55-1,AG$15-1,1,1),IF($E55&lt;&gt;1,IF(ISNUMBER(INDEX(Import.PLE,Detalhamento!$E55,Detalhamento!AG$15)),IF(INDEX(Import.PLE,Detalhamento!$E55,Detalhamento!AG$15)&lt;=mediçao,OFFSET(Import.PLQ,$A55-1,AG$15-1,1,1),0),0),PLE!$AA$28*OFFSET(Import.PLQ,$A55-1,AG$15-1,1,1)),IF($E55&lt;&gt;1,IF(ISNUMBER(INDEX(Import.PLE,Detalhamento!$E55,Detalhamento!AG$15)),IF(INDEX(Import.PLE,Detalhamento!$E55,Detalhamento!AG$15)&lt;=mediçao,0,OFFSET(Import.PLQ,$A55-1,AG$15-1,1,1)),OFFSET(Import.PLQ,$A55-1,AG$15-1,1,1)),(1-PLE!$AA$28)*OFFSET(Import.PLQ,$A55-1,AG$15-1,1,1))))</f>
        <v>0</v>
      </c>
      <c r="AH55" s="183">
        <f ca="1">IF(AH$13="",0,CHOOSE(Detalhamento.OpçãoServiços,OFFSET(Import.PLQ,$A55-1,AH$15-1,1,1),IF($E55&lt;&gt;1,IF(ISNUMBER(INDEX(Import.PLE,Detalhamento!$E55,Detalhamento!AH$15)),IF(INDEX(Import.PLE,Detalhamento!$E55,Detalhamento!AH$15)&lt;=mediçao,OFFSET(Import.PLQ,$A55-1,AH$15-1,1,1),0),0),PLE!$AA$28*OFFSET(Import.PLQ,$A55-1,AH$15-1,1,1)),IF($E55&lt;&gt;1,IF(ISNUMBER(INDEX(Import.PLE,Detalhamento!$E55,Detalhamento!AH$15)),IF(INDEX(Import.PLE,Detalhamento!$E55,Detalhamento!AH$15)&lt;=mediçao,0,OFFSET(Import.PLQ,$A55-1,AH$15-1,1,1)),OFFSET(Import.PLQ,$A55-1,AH$15-1,1,1)),(1-PLE!$AA$28)*OFFSET(Import.PLQ,$A55-1,AH$15-1,1,1))))</f>
        <v>0</v>
      </c>
      <c r="AI55" s="183">
        <f ca="1">IF(AI$13="",0,CHOOSE(Detalhamento.OpçãoServiços,OFFSET(Import.PLQ,$A55-1,AI$15-1,1,1),IF($E55&lt;&gt;1,IF(ISNUMBER(INDEX(Import.PLE,Detalhamento!$E55,Detalhamento!AI$15)),IF(INDEX(Import.PLE,Detalhamento!$E55,Detalhamento!AI$15)&lt;=mediçao,OFFSET(Import.PLQ,$A55-1,AI$15-1,1,1),0),0),PLE!$AA$28*OFFSET(Import.PLQ,$A55-1,AI$15-1,1,1)),IF($E55&lt;&gt;1,IF(ISNUMBER(INDEX(Import.PLE,Detalhamento!$E55,Detalhamento!AI$15)),IF(INDEX(Import.PLE,Detalhamento!$E55,Detalhamento!AI$15)&lt;=mediçao,0,OFFSET(Import.PLQ,$A55-1,AI$15-1,1,1)),OFFSET(Import.PLQ,$A55-1,AI$15-1,1,1)),(1-PLE!$AA$28)*OFFSET(Import.PLQ,$A55-1,AI$15-1,1,1))))</f>
        <v>0</v>
      </c>
      <c r="AJ55" s="183">
        <f ca="1">IF(AJ$13="",0,CHOOSE(Detalhamento.OpçãoServiços,OFFSET(Import.PLQ,$A55-1,AJ$15-1,1,1),IF($E55&lt;&gt;1,IF(ISNUMBER(INDEX(Import.PLE,Detalhamento!$E55,Detalhamento!AJ$15)),IF(INDEX(Import.PLE,Detalhamento!$E55,Detalhamento!AJ$15)&lt;=mediçao,OFFSET(Import.PLQ,$A55-1,AJ$15-1,1,1),0),0),PLE!$AA$28*OFFSET(Import.PLQ,$A55-1,AJ$15-1,1,1)),IF($E55&lt;&gt;1,IF(ISNUMBER(INDEX(Import.PLE,Detalhamento!$E55,Detalhamento!AJ$15)),IF(INDEX(Import.PLE,Detalhamento!$E55,Detalhamento!AJ$15)&lt;=mediçao,0,OFFSET(Import.PLQ,$A55-1,AJ$15-1,1,1)),OFFSET(Import.PLQ,$A55-1,AJ$15-1,1,1)),(1-PLE!$AA$28)*OFFSET(Import.PLQ,$A55-1,AJ$15-1,1,1))))</f>
        <v>0</v>
      </c>
      <c r="AK55" s="183">
        <f ca="1">IF(AK$13="",0,CHOOSE(Detalhamento.OpçãoServiços,OFFSET(Import.PLQ,$A55-1,AK$15-1,1,1),IF($E55&lt;&gt;1,IF(ISNUMBER(INDEX(Import.PLE,Detalhamento!$E55,Detalhamento!AK$15)),IF(INDEX(Import.PLE,Detalhamento!$E55,Detalhamento!AK$15)&lt;=mediçao,OFFSET(Import.PLQ,$A55-1,AK$15-1,1,1),0),0),PLE!$AA$28*OFFSET(Import.PLQ,$A55-1,AK$15-1,1,1)),IF($E55&lt;&gt;1,IF(ISNUMBER(INDEX(Import.PLE,Detalhamento!$E55,Detalhamento!AK$15)),IF(INDEX(Import.PLE,Detalhamento!$E55,Detalhamento!AK$15)&lt;=mediçao,0,OFFSET(Import.PLQ,$A55-1,AK$15-1,1,1)),OFFSET(Import.PLQ,$A55-1,AK$15-1,1,1)),(1-PLE!$AA$28)*OFFSET(Import.PLQ,$A55-1,AK$15-1,1,1))))</f>
        <v>0</v>
      </c>
      <c r="AL55" s="183">
        <f ca="1">IF(AL$13="",0,CHOOSE(Detalhamento.OpçãoServiços,OFFSET(Import.PLQ,$A55-1,AL$15-1,1,1),IF($E55&lt;&gt;1,IF(ISNUMBER(INDEX(Import.PLE,Detalhamento!$E55,Detalhamento!AL$15)),IF(INDEX(Import.PLE,Detalhamento!$E55,Detalhamento!AL$15)&lt;=mediçao,OFFSET(Import.PLQ,$A55-1,AL$15-1,1,1),0),0),PLE!$AA$28*OFFSET(Import.PLQ,$A55-1,AL$15-1,1,1)),IF($E55&lt;&gt;1,IF(ISNUMBER(INDEX(Import.PLE,Detalhamento!$E55,Detalhamento!AL$15)),IF(INDEX(Import.PLE,Detalhamento!$E55,Detalhamento!AL$15)&lt;=mediçao,0,OFFSET(Import.PLQ,$A55-1,AL$15-1,1,1)),OFFSET(Import.PLQ,$A55-1,AL$15-1,1,1)),(1-PLE!$AA$28)*OFFSET(Import.PLQ,$A55-1,AL$15-1,1,1))))</f>
        <v>0</v>
      </c>
      <c r="AM55" s="183">
        <f ca="1">IF(AM$13="",0,CHOOSE(Detalhamento.OpçãoServiços,OFFSET(Import.PLQ,$A55-1,AM$15-1,1,1),IF($E55&lt;&gt;1,IF(ISNUMBER(INDEX(Import.PLE,Detalhamento!$E55,Detalhamento!AM$15)),IF(INDEX(Import.PLE,Detalhamento!$E55,Detalhamento!AM$15)&lt;=mediçao,OFFSET(Import.PLQ,$A55-1,AM$15-1,1,1),0),0),PLE!$AA$28*OFFSET(Import.PLQ,$A55-1,AM$15-1,1,1)),IF($E55&lt;&gt;1,IF(ISNUMBER(INDEX(Import.PLE,Detalhamento!$E55,Detalhamento!AM$15)),IF(INDEX(Import.PLE,Detalhamento!$E55,Detalhamento!AM$15)&lt;=mediçao,0,OFFSET(Import.PLQ,$A55-1,AM$15-1,1,1)),OFFSET(Import.PLQ,$A55-1,AM$15-1,1,1)),(1-PLE!$AA$28)*OFFSET(Import.PLQ,$A55-1,AM$15-1,1,1))))</f>
        <v>0</v>
      </c>
      <c r="AN55" s="183">
        <f ca="1">IF(AN$13="",0,CHOOSE(Detalhamento.OpçãoServiços,OFFSET(Import.PLQ,$A55-1,AN$15-1,1,1),IF($E55&lt;&gt;1,IF(ISNUMBER(INDEX(Import.PLE,Detalhamento!$E55,Detalhamento!AN$15)),IF(INDEX(Import.PLE,Detalhamento!$E55,Detalhamento!AN$15)&lt;=mediçao,OFFSET(Import.PLQ,$A55-1,AN$15-1,1,1),0),0),PLE!$AA$28*OFFSET(Import.PLQ,$A55-1,AN$15-1,1,1)),IF($E55&lt;&gt;1,IF(ISNUMBER(INDEX(Import.PLE,Detalhamento!$E55,Detalhamento!AN$15)),IF(INDEX(Import.PLE,Detalhamento!$E55,Detalhamento!AN$15)&lt;=mediçao,0,OFFSET(Import.PLQ,$A55-1,AN$15-1,1,1)),OFFSET(Import.PLQ,$A55-1,AN$15-1,1,1)),(1-PLE!$AA$28)*OFFSET(Import.PLQ,$A55-1,AN$15-1,1,1))))</f>
        <v>0</v>
      </c>
      <c r="AO55" s="183">
        <f ca="1">IF(AO$13="",0,CHOOSE(Detalhamento.OpçãoServiços,OFFSET(Import.PLQ,$A55-1,AO$15-1,1,1),IF($E55&lt;&gt;1,IF(ISNUMBER(INDEX(Import.PLE,Detalhamento!$E55,Detalhamento!AO$15)),IF(INDEX(Import.PLE,Detalhamento!$E55,Detalhamento!AO$15)&lt;=mediçao,OFFSET(Import.PLQ,$A55-1,AO$15-1,1,1),0),0),PLE!$AA$28*OFFSET(Import.PLQ,$A55-1,AO$15-1,1,1)),IF($E55&lt;&gt;1,IF(ISNUMBER(INDEX(Import.PLE,Detalhamento!$E55,Detalhamento!AO$15)),IF(INDEX(Import.PLE,Detalhamento!$E55,Detalhamento!AO$15)&lt;=mediçao,0,OFFSET(Import.PLQ,$A55-1,AO$15-1,1,1)),OFFSET(Import.PLQ,$A55-1,AO$15-1,1,1)),(1-PLE!$AA$28)*OFFSET(Import.PLQ,$A55-1,AO$15-1,1,1))))</f>
        <v>0</v>
      </c>
      <c r="AP55" s="183">
        <f ca="1">IF(AP$13="",0,CHOOSE(Detalhamento.OpçãoServiços,OFFSET(Import.PLQ,$A55-1,AP$15-1,1,1),IF($E55&lt;&gt;1,IF(ISNUMBER(INDEX(Import.PLE,Detalhamento!$E55,Detalhamento!AP$15)),IF(INDEX(Import.PLE,Detalhamento!$E55,Detalhamento!AP$15)&lt;=mediçao,OFFSET(Import.PLQ,$A55-1,AP$15-1,1,1),0),0),PLE!$AA$28*OFFSET(Import.PLQ,$A55-1,AP$15-1,1,1)),IF($E55&lt;&gt;1,IF(ISNUMBER(INDEX(Import.PLE,Detalhamento!$E55,Detalhamento!AP$15)),IF(INDEX(Import.PLE,Detalhamento!$E55,Detalhamento!AP$15)&lt;=mediçao,0,OFFSET(Import.PLQ,$A55-1,AP$15-1,1,1)),OFFSET(Import.PLQ,$A55-1,AP$15-1,1,1)),(1-PLE!$AA$28)*OFFSET(Import.PLQ,$A55-1,AP$15-1,1,1))))</f>
        <v>0</v>
      </c>
      <c r="AQ55" s="183">
        <f ca="1">IF(AQ$13="",0,CHOOSE(Detalhamento.OpçãoServiços,OFFSET(Import.PLQ,$A55-1,AQ$15-1,1,1),IF($E55&lt;&gt;1,IF(ISNUMBER(INDEX(Import.PLE,Detalhamento!$E55,Detalhamento!AQ$15)),IF(INDEX(Import.PLE,Detalhamento!$E55,Detalhamento!AQ$15)&lt;=mediçao,OFFSET(Import.PLQ,$A55-1,AQ$15-1,1,1),0),0),PLE!$AA$28*OFFSET(Import.PLQ,$A55-1,AQ$15-1,1,1)),IF($E55&lt;&gt;1,IF(ISNUMBER(INDEX(Import.PLE,Detalhamento!$E55,Detalhamento!AQ$15)),IF(INDEX(Import.PLE,Detalhamento!$E55,Detalhamento!AQ$15)&lt;=mediçao,0,OFFSET(Import.PLQ,$A55-1,AQ$15-1,1,1)),OFFSET(Import.PLQ,$A55-1,AQ$15-1,1,1)),(1-PLE!$AA$28)*OFFSET(Import.PLQ,$A55-1,AQ$15-1,1,1))))</f>
        <v>0</v>
      </c>
      <c r="AR55" s="183">
        <f ca="1">IF(AR$13="",0,CHOOSE(Detalhamento.OpçãoServiços,OFFSET(Import.PLQ,$A55-1,AR$15-1,1,1),IF($E55&lt;&gt;1,IF(ISNUMBER(INDEX(Import.PLE,Detalhamento!$E55,Detalhamento!AR$15)),IF(INDEX(Import.PLE,Detalhamento!$E55,Detalhamento!AR$15)&lt;=mediçao,OFFSET(Import.PLQ,$A55-1,AR$15-1,1,1),0),0),PLE!$AA$28*OFFSET(Import.PLQ,$A55-1,AR$15-1,1,1)),IF($E55&lt;&gt;1,IF(ISNUMBER(INDEX(Import.PLE,Detalhamento!$E55,Detalhamento!AR$15)),IF(INDEX(Import.PLE,Detalhamento!$E55,Detalhamento!AR$15)&lt;=mediçao,0,OFFSET(Import.PLQ,$A55-1,AR$15-1,1,1)),OFFSET(Import.PLQ,$A55-1,AR$15-1,1,1)),(1-PLE!$AA$28)*OFFSET(Import.PLQ,$A55-1,AR$15-1,1,1))))</f>
        <v>0</v>
      </c>
      <c r="AS55" s="183">
        <f ca="1">IF(AS$13="",0,CHOOSE(Detalhamento.OpçãoServiços,OFFSET(Import.PLQ,$A55-1,AS$15-1,1,1),IF($E55&lt;&gt;1,IF(ISNUMBER(INDEX(Import.PLE,Detalhamento!$E55,Detalhamento!AS$15)),IF(INDEX(Import.PLE,Detalhamento!$E55,Detalhamento!AS$15)&lt;=mediçao,OFFSET(Import.PLQ,$A55-1,AS$15-1,1,1),0),0),PLE!$AA$28*OFFSET(Import.PLQ,$A55-1,AS$15-1,1,1)),IF($E55&lt;&gt;1,IF(ISNUMBER(INDEX(Import.PLE,Detalhamento!$E55,Detalhamento!AS$15)),IF(INDEX(Import.PLE,Detalhamento!$E55,Detalhamento!AS$15)&lt;=mediçao,0,OFFSET(Import.PLQ,$A55-1,AS$15-1,1,1)),OFFSET(Import.PLQ,$A55-1,AS$15-1,1,1)),(1-PLE!$AA$28)*OFFSET(Import.PLQ,$A55-1,AS$15-1,1,1))))</f>
        <v>0</v>
      </c>
      <c r="AT55" s="183">
        <f ca="1">IF(AT$13="",0,CHOOSE(Detalhamento.OpçãoServiços,OFFSET(Import.PLQ,$A55-1,AT$15-1,1,1),IF($E55&lt;&gt;1,IF(ISNUMBER(INDEX(Import.PLE,Detalhamento!$E55,Detalhamento!AT$15)),IF(INDEX(Import.PLE,Detalhamento!$E55,Detalhamento!AT$15)&lt;=mediçao,OFFSET(Import.PLQ,$A55-1,AT$15-1,1,1),0),0),PLE!$AA$28*OFFSET(Import.PLQ,$A55-1,AT$15-1,1,1)),IF($E55&lt;&gt;1,IF(ISNUMBER(INDEX(Import.PLE,Detalhamento!$E55,Detalhamento!AT$15)),IF(INDEX(Import.PLE,Detalhamento!$E55,Detalhamento!AT$15)&lt;=mediçao,0,OFFSET(Import.PLQ,$A55-1,AT$15-1,1,1)),OFFSET(Import.PLQ,$A55-1,AT$15-1,1,1)),(1-PLE!$AA$28)*OFFSET(Import.PLQ,$A55-1,AT$15-1,1,1))))</f>
        <v>0</v>
      </c>
      <c r="AU55" s="183">
        <f ca="1">IF(AU$13="",0,CHOOSE(Detalhamento.OpçãoServiços,OFFSET(Import.PLQ,$A55-1,AU$15-1,1,1),IF($E55&lt;&gt;1,IF(ISNUMBER(INDEX(Import.PLE,Detalhamento!$E55,Detalhamento!AU$15)),IF(INDEX(Import.PLE,Detalhamento!$E55,Detalhamento!AU$15)&lt;=mediçao,OFFSET(Import.PLQ,$A55-1,AU$15-1,1,1),0),0),PLE!$AA$28*OFFSET(Import.PLQ,$A55-1,AU$15-1,1,1)),IF($E55&lt;&gt;1,IF(ISNUMBER(INDEX(Import.PLE,Detalhamento!$E55,Detalhamento!AU$15)),IF(INDEX(Import.PLE,Detalhamento!$E55,Detalhamento!AU$15)&lt;=mediçao,0,OFFSET(Import.PLQ,$A55-1,AU$15-1,1,1)),OFFSET(Import.PLQ,$A55-1,AU$15-1,1,1)),(1-PLE!$AA$28)*OFFSET(Import.PLQ,$A55-1,AU$15-1,1,1))))</f>
        <v>0</v>
      </c>
      <c r="AV55" s="183">
        <f ca="1">IF(AV$13="",0,CHOOSE(Detalhamento.OpçãoServiços,OFFSET(Import.PLQ,$A55-1,AV$15-1,1,1),IF($E55&lt;&gt;1,IF(ISNUMBER(INDEX(Import.PLE,Detalhamento!$E55,Detalhamento!AV$15)),IF(INDEX(Import.PLE,Detalhamento!$E55,Detalhamento!AV$15)&lt;=mediçao,OFFSET(Import.PLQ,$A55-1,AV$15-1,1,1),0),0),PLE!$AA$28*OFFSET(Import.PLQ,$A55-1,AV$15-1,1,1)),IF($E55&lt;&gt;1,IF(ISNUMBER(INDEX(Import.PLE,Detalhamento!$E55,Detalhamento!AV$15)),IF(INDEX(Import.PLE,Detalhamento!$E55,Detalhamento!AV$15)&lt;=mediçao,0,OFFSET(Import.PLQ,$A55-1,AV$15-1,1,1)),OFFSET(Import.PLQ,$A55-1,AV$15-1,1,1)),(1-PLE!$AA$28)*OFFSET(Import.PLQ,$A55-1,AV$15-1,1,1))))</f>
        <v>0</v>
      </c>
      <c r="AW55" s="183">
        <f ca="1">IF(AW$13="",0,CHOOSE(Detalhamento.OpçãoServiços,OFFSET(Import.PLQ,$A55-1,AW$15-1,1,1),IF($E55&lt;&gt;1,IF(ISNUMBER(INDEX(Import.PLE,Detalhamento!$E55,Detalhamento!AW$15)),IF(INDEX(Import.PLE,Detalhamento!$E55,Detalhamento!AW$15)&lt;=mediçao,OFFSET(Import.PLQ,$A55-1,AW$15-1,1,1),0),0),PLE!$AA$28*OFFSET(Import.PLQ,$A55-1,AW$15-1,1,1)),IF($E55&lt;&gt;1,IF(ISNUMBER(INDEX(Import.PLE,Detalhamento!$E55,Detalhamento!AW$15)),IF(INDEX(Import.PLE,Detalhamento!$E55,Detalhamento!AW$15)&lt;=mediçao,0,OFFSET(Import.PLQ,$A55-1,AW$15-1,1,1)),OFFSET(Import.PLQ,$A55-1,AW$15-1,1,1)),(1-PLE!$AA$28)*OFFSET(Import.PLQ,$A55-1,AW$15-1,1,1))))</f>
        <v>0</v>
      </c>
      <c r="AX55" s="183">
        <f ca="1">IF(AX$13="",0,CHOOSE(Detalhamento.OpçãoServiços,OFFSET(Import.PLQ,$A55-1,AX$15-1,1,1),IF($E55&lt;&gt;1,IF(ISNUMBER(INDEX(Import.PLE,Detalhamento!$E55,Detalhamento!AX$15)),IF(INDEX(Import.PLE,Detalhamento!$E55,Detalhamento!AX$15)&lt;=mediçao,OFFSET(Import.PLQ,$A55-1,AX$15-1,1,1),0),0),PLE!$AA$28*OFFSET(Import.PLQ,$A55-1,AX$15-1,1,1)),IF($E55&lt;&gt;1,IF(ISNUMBER(INDEX(Import.PLE,Detalhamento!$E55,Detalhamento!AX$15)),IF(INDEX(Import.PLE,Detalhamento!$E55,Detalhamento!AX$15)&lt;=mediçao,0,OFFSET(Import.PLQ,$A55-1,AX$15-1,1,1)),OFFSET(Import.PLQ,$A55-1,AX$15-1,1,1)),(1-PLE!$AA$28)*OFFSET(Import.PLQ,$A55-1,AX$15-1,1,1))))</f>
        <v>0</v>
      </c>
      <c r="AY55" s="183">
        <f ca="1">IF(AY$13="",0,CHOOSE(Detalhamento.OpçãoServiços,OFFSET(Import.PLQ,$A55-1,AY$15-1,1,1),IF($E55&lt;&gt;1,IF(ISNUMBER(INDEX(Import.PLE,Detalhamento!$E55,Detalhamento!AY$15)),IF(INDEX(Import.PLE,Detalhamento!$E55,Detalhamento!AY$15)&lt;=mediçao,OFFSET(Import.PLQ,$A55-1,AY$15-1,1,1),0),0),PLE!$AA$28*OFFSET(Import.PLQ,$A55-1,AY$15-1,1,1)),IF($E55&lt;&gt;1,IF(ISNUMBER(INDEX(Import.PLE,Detalhamento!$E55,Detalhamento!AY$15)),IF(INDEX(Import.PLE,Detalhamento!$E55,Detalhamento!AY$15)&lt;=mediçao,0,OFFSET(Import.PLQ,$A55-1,AY$15-1,1,1)),OFFSET(Import.PLQ,$A55-1,AY$15-1,1,1)),(1-PLE!$AA$28)*OFFSET(Import.PLQ,$A55-1,AY$15-1,1,1))))</f>
        <v>0</v>
      </c>
      <c r="AZ55" s="183">
        <f ca="1">IF(AZ$13="",0,CHOOSE(Detalhamento.OpçãoServiços,OFFSET(Import.PLQ,$A55-1,AZ$15-1,1,1),IF($E55&lt;&gt;1,IF(ISNUMBER(INDEX(Import.PLE,Detalhamento!$E55,Detalhamento!AZ$15)),IF(INDEX(Import.PLE,Detalhamento!$E55,Detalhamento!AZ$15)&lt;=mediçao,OFFSET(Import.PLQ,$A55-1,AZ$15-1,1,1),0),0),PLE!$AA$28*OFFSET(Import.PLQ,$A55-1,AZ$15-1,1,1)),IF($E55&lt;&gt;1,IF(ISNUMBER(INDEX(Import.PLE,Detalhamento!$E55,Detalhamento!AZ$15)),IF(INDEX(Import.PLE,Detalhamento!$E55,Detalhamento!AZ$15)&lt;=mediçao,0,OFFSET(Import.PLQ,$A55-1,AZ$15-1,1,1)),OFFSET(Import.PLQ,$A55-1,AZ$15-1,1,1)),(1-PLE!$AA$28)*OFFSET(Import.PLQ,$A55-1,AZ$15-1,1,1))))</f>
        <v>0</v>
      </c>
      <c r="BA55" s="183">
        <f ca="1">IF(BA$13="",0,CHOOSE(Detalhamento.OpçãoServiços,OFFSET(Import.PLQ,$A55-1,BA$15-1,1,1),IF($E55&lt;&gt;1,IF(ISNUMBER(INDEX(Import.PLE,Detalhamento!$E55,Detalhamento!BA$15)),IF(INDEX(Import.PLE,Detalhamento!$E55,Detalhamento!BA$15)&lt;=mediçao,OFFSET(Import.PLQ,$A55-1,BA$15-1,1,1),0),0),PLE!$AA$28*OFFSET(Import.PLQ,$A55-1,BA$15-1,1,1)),IF($E55&lt;&gt;1,IF(ISNUMBER(INDEX(Import.PLE,Detalhamento!$E55,Detalhamento!BA$15)),IF(INDEX(Import.PLE,Detalhamento!$E55,Detalhamento!BA$15)&lt;=mediçao,0,OFFSET(Import.PLQ,$A55-1,BA$15-1,1,1)),OFFSET(Import.PLQ,$A55-1,BA$15-1,1,1)),(1-PLE!$AA$28)*OFFSET(Import.PLQ,$A55-1,BA$15-1,1,1))))</f>
        <v>0</v>
      </c>
      <c r="BB55" s="183">
        <f ca="1">IF(BB$13="",0,CHOOSE(Detalhamento.OpçãoServiços,OFFSET(Import.PLQ,$A55-1,BB$15-1,1,1),IF($E55&lt;&gt;1,IF(ISNUMBER(INDEX(Import.PLE,Detalhamento!$E55,Detalhamento!BB$15)),IF(INDEX(Import.PLE,Detalhamento!$E55,Detalhamento!BB$15)&lt;=mediçao,OFFSET(Import.PLQ,$A55-1,BB$15-1,1,1),0),0),PLE!$AA$28*OFFSET(Import.PLQ,$A55-1,BB$15-1,1,1)),IF($E55&lt;&gt;1,IF(ISNUMBER(INDEX(Import.PLE,Detalhamento!$E55,Detalhamento!BB$15)),IF(INDEX(Import.PLE,Detalhamento!$E55,Detalhamento!BB$15)&lt;=mediçao,0,OFFSET(Import.PLQ,$A55-1,BB$15-1,1,1)),OFFSET(Import.PLQ,$A55-1,BB$15-1,1,1)),(1-PLE!$AA$28)*OFFSET(Import.PLQ,$A55-1,BB$15-1,1,1))))</f>
        <v>0</v>
      </c>
      <c r="BC55" s="183">
        <f ca="1">IF(BC$13="",0,CHOOSE(Detalhamento.OpçãoServiços,OFFSET(Import.PLQ,$A55-1,BC$15-1,1,1),IF($E55&lt;&gt;1,IF(ISNUMBER(INDEX(Import.PLE,Detalhamento!$E55,Detalhamento!BC$15)),IF(INDEX(Import.PLE,Detalhamento!$E55,Detalhamento!BC$15)&lt;=mediçao,OFFSET(Import.PLQ,$A55-1,BC$15-1,1,1),0),0),PLE!$AA$28*OFFSET(Import.PLQ,$A55-1,BC$15-1,1,1)),IF($E55&lt;&gt;1,IF(ISNUMBER(INDEX(Import.PLE,Detalhamento!$E55,Detalhamento!BC$15)),IF(INDEX(Import.PLE,Detalhamento!$E55,Detalhamento!BC$15)&lt;=mediçao,0,OFFSET(Import.PLQ,$A55-1,BC$15-1,1,1)),OFFSET(Import.PLQ,$A55-1,BC$15-1,1,1)),(1-PLE!$AA$28)*OFFSET(Import.PLQ,$A55-1,BC$15-1,1,1))))</f>
        <v>0</v>
      </c>
      <c r="BD55" s="183">
        <f ca="1">IF(BD$13="",0,CHOOSE(Detalhamento.OpçãoServiços,OFFSET(Import.PLQ,$A55-1,BD$15-1,1,1),IF($E55&lt;&gt;1,IF(ISNUMBER(INDEX(Import.PLE,Detalhamento!$E55,Detalhamento!BD$15)),IF(INDEX(Import.PLE,Detalhamento!$E55,Detalhamento!BD$15)&lt;=mediçao,OFFSET(Import.PLQ,$A55-1,BD$15-1,1,1),0),0),PLE!$AA$28*OFFSET(Import.PLQ,$A55-1,BD$15-1,1,1)),IF($E55&lt;&gt;1,IF(ISNUMBER(INDEX(Import.PLE,Detalhamento!$E55,Detalhamento!BD$15)),IF(INDEX(Import.PLE,Detalhamento!$E55,Detalhamento!BD$15)&lt;=mediçao,0,OFFSET(Import.PLQ,$A55-1,BD$15-1,1,1)),OFFSET(Import.PLQ,$A55-1,BD$15-1,1,1)),(1-PLE!$AA$28)*OFFSET(Import.PLQ,$A55-1,BD$15-1,1,1))))</f>
        <v>0</v>
      </c>
      <c r="BE55" s="183">
        <f ca="1">IF(BE$13="",0,CHOOSE(Detalhamento.OpçãoServiços,OFFSET(Import.PLQ,$A55-1,BE$15-1,1,1),IF($E55&lt;&gt;1,IF(ISNUMBER(INDEX(Import.PLE,Detalhamento!$E55,Detalhamento!BE$15)),IF(INDEX(Import.PLE,Detalhamento!$E55,Detalhamento!BE$15)&lt;=mediçao,OFFSET(Import.PLQ,$A55-1,BE$15-1,1,1),0),0),PLE!$AA$28*OFFSET(Import.PLQ,$A55-1,BE$15-1,1,1)),IF($E55&lt;&gt;1,IF(ISNUMBER(INDEX(Import.PLE,Detalhamento!$E55,Detalhamento!BE$15)),IF(INDEX(Import.PLE,Detalhamento!$E55,Detalhamento!BE$15)&lt;=mediçao,0,OFFSET(Import.PLQ,$A55-1,BE$15-1,1,1)),OFFSET(Import.PLQ,$A55-1,BE$15-1,1,1)),(1-PLE!$AA$28)*OFFSET(Import.PLQ,$A55-1,BE$15-1,1,1))))</f>
        <v>0</v>
      </c>
      <c r="BF55" s="183">
        <f ca="1">IF(BF$13="",0,CHOOSE(Detalhamento.OpçãoServiços,OFFSET(Import.PLQ,$A55-1,BF$15-1,1,1),IF($E55&lt;&gt;1,IF(ISNUMBER(INDEX(Import.PLE,Detalhamento!$E55,Detalhamento!BF$15)),IF(INDEX(Import.PLE,Detalhamento!$E55,Detalhamento!BF$15)&lt;=mediçao,OFFSET(Import.PLQ,$A55-1,BF$15-1,1,1),0),0),PLE!$AA$28*OFFSET(Import.PLQ,$A55-1,BF$15-1,1,1)),IF($E55&lt;&gt;1,IF(ISNUMBER(INDEX(Import.PLE,Detalhamento!$E55,Detalhamento!BF$15)),IF(INDEX(Import.PLE,Detalhamento!$E55,Detalhamento!BF$15)&lt;=mediçao,0,OFFSET(Import.PLQ,$A55-1,BF$15-1,1,1)),OFFSET(Import.PLQ,$A55-1,BF$15-1,1,1)),(1-PLE!$AA$28)*OFFSET(Import.PLQ,$A55-1,BF$15-1,1,1))))</f>
        <v>0</v>
      </c>
      <c r="BG55" s="183">
        <f ca="1">IF(BG$13="",0,CHOOSE(Detalhamento.OpçãoServiços,OFFSET(Import.PLQ,$A55-1,BG$15-1,1,1),IF($E55&lt;&gt;1,IF(ISNUMBER(INDEX(Import.PLE,Detalhamento!$E55,Detalhamento!BG$15)),IF(INDEX(Import.PLE,Detalhamento!$E55,Detalhamento!BG$15)&lt;=mediçao,OFFSET(Import.PLQ,$A55-1,BG$15-1,1,1),0),0),PLE!$AA$28*OFFSET(Import.PLQ,$A55-1,BG$15-1,1,1)),IF($E55&lt;&gt;1,IF(ISNUMBER(INDEX(Import.PLE,Detalhamento!$E55,Detalhamento!BG$15)),IF(INDEX(Import.PLE,Detalhamento!$E55,Detalhamento!BG$15)&lt;=mediçao,0,OFFSET(Import.PLQ,$A55-1,BG$15-1,1,1)),OFFSET(Import.PLQ,$A55-1,BG$15-1,1,1)),(1-PLE!$AA$28)*OFFSET(Import.PLQ,$A55-1,BG$15-1,1,1))))</f>
        <v>0</v>
      </c>
      <c r="BH55" s="183">
        <f ca="1">IF(BH$13="",0,CHOOSE(Detalhamento.OpçãoServiços,OFFSET(Import.PLQ,$A55-1,BH$15-1,1,1),IF($E55&lt;&gt;1,IF(ISNUMBER(INDEX(Import.PLE,Detalhamento!$E55,Detalhamento!BH$15)),IF(INDEX(Import.PLE,Detalhamento!$E55,Detalhamento!BH$15)&lt;=mediçao,OFFSET(Import.PLQ,$A55-1,BH$15-1,1,1),0),0),PLE!$AA$28*OFFSET(Import.PLQ,$A55-1,BH$15-1,1,1)),IF($E55&lt;&gt;1,IF(ISNUMBER(INDEX(Import.PLE,Detalhamento!$E55,Detalhamento!BH$15)),IF(INDEX(Import.PLE,Detalhamento!$E55,Detalhamento!BH$15)&lt;=mediçao,0,OFFSET(Import.PLQ,$A55-1,BH$15-1,1,1)),OFFSET(Import.PLQ,$A55-1,BH$15-1,1,1)),(1-PLE!$AA$28)*OFFSET(Import.PLQ,$A55-1,BH$15-1,1,1))))</f>
        <v>0</v>
      </c>
      <c r="BI55" s="183">
        <f ca="1">IF(BI$13="",0,CHOOSE(Detalhamento.OpçãoServiços,OFFSET(Import.PLQ,$A55-1,BI$15-1,1,1),IF($E55&lt;&gt;1,IF(ISNUMBER(INDEX(Import.PLE,Detalhamento!$E55,Detalhamento!BI$15)),IF(INDEX(Import.PLE,Detalhamento!$E55,Detalhamento!BI$15)&lt;=mediçao,OFFSET(Import.PLQ,$A55-1,BI$15-1,1,1),0),0),PLE!$AA$28*OFFSET(Import.PLQ,$A55-1,BI$15-1,1,1)),IF($E55&lt;&gt;1,IF(ISNUMBER(INDEX(Import.PLE,Detalhamento!$E55,Detalhamento!BI$15)),IF(INDEX(Import.PLE,Detalhamento!$E55,Detalhamento!BI$15)&lt;=mediçao,0,OFFSET(Import.PLQ,$A55-1,BI$15-1,1,1)),OFFSET(Import.PLQ,$A55-1,BI$15-1,1,1)),(1-PLE!$AA$28)*OFFSET(Import.PLQ,$A55-1,BI$15-1,1,1))))</f>
        <v>0</v>
      </c>
    </row>
    <row r="56" spans="1:61" x14ac:dyDescent="0.2">
      <c r="A56" s="196">
        <v>53</v>
      </c>
      <c r="B56" s="28" t="str">
        <f t="shared" ca="1" si="15"/>
        <v>Evento</v>
      </c>
      <c r="E56" s="193">
        <f t="shared" ca="1" si="16"/>
        <v>9</v>
      </c>
      <c r="F56" s="194">
        <f t="shared" ca="1" si="17"/>
        <v>90000</v>
      </c>
      <c r="G56" s="194" t="str">
        <f t="shared" ca="1" si="14"/>
        <v>Evento</v>
      </c>
      <c r="H56" s="222" t="str">
        <f t="shared" ca="1" si="14"/>
        <v>PASSEIO PÚBLICO E ACESSIBILIDADE UNIVERSAL</v>
      </c>
      <c r="I56" s="48" t="str">
        <f t="shared" ca="1" si="18"/>
        <v>R$</v>
      </c>
      <c r="J56" s="183">
        <f t="shared" ca="1" si="19"/>
        <v>182532.58</v>
      </c>
      <c r="K56" s="83"/>
      <c r="L56" s="183">
        <f ca="1">IF(L$13="",0,CHOOSE(Detalhamento.OpçãoServiços,OFFSET(Import.PLQ,$A56-1,L$15-1,1,1),IF($E56&lt;&gt;1,IF(ISNUMBER(INDEX(Import.PLE,Detalhamento!$E56,Detalhamento!L$15)),IF(INDEX(Import.PLE,Detalhamento!$E56,Detalhamento!L$15)&lt;=mediçao,OFFSET(Import.PLQ,$A56-1,L$15-1,1,1),0),0),PLE!$AA$28*OFFSET(Import.PLQ,$A56-1,L$15-1,1,1)),IF($E56&lt;&gt;1,IF(ISNUMBER(INDEX(Import.PLE,Detalhamento!$E56,Detalhamento!L$15)),IF(INDEX(Import.PLE,Detalhamento!$E56,Detalhamento!L$15)&lt;=mediçao,0,OFFSET(Import.PLQ,$A56-1,L$15-1,1,1)),OFFSET(Import.PLQ,$A56-1,L$15-1,1,1)),(1-PLE!$AA$28)*OFFSET(Import.PLQ,$A56-1,L$15-1,1,1))))</f>
        <v>0</v>
      </c>
      <c r="M56" s="183">
        <f ca="1">IF(M$13="",0,CHOOSE(Detalhamento.OpçãoServiços,OFFSET(Import.PLQ,$A56-1,M$15-1,1,1),IF($E56&lt;&gt;1,IF(ISNUMBER(INDEX(Import.PLE,Detalhamento!$E56,Detalhamento!M$15)),IF(INDEX(Import.PLE,Detalhamento!$E56,Detalhamento!M$15)&lt;=mediçao,OFFSET(Import.PLQ,$A56-1,M$15-1,1,1),0),0),PLE!$AA$28*OFFSET(Import.PLQ,$A56-1,M$15-1,1,1)),IF($E56&lt;&gt;1,IF(ISNUMBER(INDEX(Import.PLE,Detalhamento!$E56,Detalhamento!M$15)),IF(INDEX(Import.PLE,Detalhamento!$E56,Detalhamento!M$15)&lt;=mediçao,0,OFFSET(Import.PLQ,$A56-1,M$15-1,1,1)),OFFSET(Import.PLQ,$A56-1,M$15-1,1,1)),(1-PLE!$AA$28)*OFFSET(Import.PLQ,$A56-1,M$15-1,1,1))))</f>
        <v>0</v>
      </c>
      <c r="N56" s="183">
        <f ca="1">IF(N$13="",0,CHOOSE(Detalhamento.OpçãoServiços,OFFSET(Import.PLQ,$A56-1,N$15-1,1,1),IF($E56&lt;&gt;1,IF(ISNUMBER(INDEX(Import.PLE,Detalhamento!$E56,Detalhamento!N$15)),IF(INDEX(Import.PLE,Detalhamento!$E56,Detalhamento!N$15)&lt;=mediçao,OFFSET(Import.PLQ,$A56-1,N$15-1,1,1),0),0),PLE!$AA$28*OFFSET(Import.PLQ,$A56-1,N$15-1,1,1)),IF($E56&lt;&gt;1,IF(ISNUMBER(INDEX(Import.PLE,Detalhamento!$E56,Detalhamento!N$15)),IF(INDEX(Import.PLE,Detalhamento!$E56,Detalhamento!N$15)&lt;=mediçao,0,OFFSET(Import.PLQ,$A56-1,N$15-1,1,1)),OFFSET(Import.PLQ,$A56-1,N$15-1,1,1)),(1-PLE!$AA$28)*OFFSET(Import.PLQ,$A56-1,N$15-1,1,1))))</f>
        <v>0</v>
      </c>
      <c r="O56" s="183">
        <f ca="1">IF(O$13="",0,CHOOSE(Detalhamento.OpçãoServiços,OFFSET(Import.PLQ,$A56-1,O$15-1,1,1),IF($E56&lt;&gt;1,IF(ISNUMBER(INDEX(Import.PLE,Detalhamento!$E56,Detalhamento!O$15)),IF(INDEX(Import.PLE,Detalhamento!$E56,Detalhamento!O$15)&lt;=mediçao,OFFSET(Import.PLQ,$A56-1,O$15-1,1,1),0),0),PLE!$AA$28*OFFSET(Import.PLQ,$A56-1,O$15-1,1,1)),IF($E56&lt;&gt;1,IF(ISNUMBER(INDEX(Import.PLE,Detalhamento!$E56,Detalhamento!O$15)),IF(INDEX(Import.PLE,Detalhamento!$E56,Detalhamento!O$15)&lt;=mediçao,0,OFFSET(Import.PLQ,$A56-1,O$15-1,1,1)),OFFSET(Import.PLQ,$A56-1,O$15-1,1,1)),(1-PLE!$AA$28)*OFFSET(Import.PLQ,$A56-1,O$15-1,1,1))))</f>
        <v>182532.58</v>
      </c>
      <c r="P56" s="183">
        <f ca="1">IF(P$13="",0,CHOOSE(Detalhamento.OpçãoServiços,OFFSET(Import.PLQ,$A56-1,P$15-1,1,1),IF($E56&lt;&gt;1,IF(ISNUMBER(INDEX(Import.PLE,Detalhamento!$E56,Detalhamento!P$15)),IF(INDEX(Import.PLE,Detalhamento!$E56,Detalhamento!P$15)&lt;=mediçao,OFFSET(Import.PLQ,$A56-1,P$15-1,1,1),0),0),PLE!$AA$28*OFFSET(Import.PLQ,$A56-1,P$15-1,1,1)),IF($E56&lt;&gt;1,IF(ISNUMBER(INDEX(Import.PLE,Detalhamento!$E56,Detalhamento!P$15)),IF(INDEX(Import.PLE,Detalhamento!$E56,Detalhamento!P$15)&lt;=mediçao,0,OFFSET(Import.PLQ,$A56-1,P$15-1,1,1)),OFFSET(Import.PLQ,$A56-1,P$15-1,1,1)),(1-PLE!$AA$28)*OFFSET(Import.PLQ,$A56-1,P$15-1,1,1))))</f>
        <v>0</v>
      </c>
      <c r="Q56" s="183">
        <f ca="1">IF(Q$13="",0,CHOOSE(Detalhamento.OpçãoServiços,OFFSET(Import.PLQ,$A56-1,Q$15-1,1,1),IF($E56&lt;&gt;1,IF(ISNUMBER(INDEX(Import.PLE,Detalhamento!$E56,Detalhamento!Q$15)),IF(INDEX(Import.PLE,Detalhamento!$E56,Detalhamento!Q$15)&lt;=mediçao,OFFSET(Import.PLQ,$A56-1,Q$15-1,1,1),0),0),PLE!$AA$28*OFFSET(Import.PLQ,$A56-1,Q$15-1,1,1)),IF($E56&lt;&gt;1,IF(ISNUMBER(INDEX(Import.PLE,Detalhamento!$E56,Detalhamento!Q$15)),IF(INDEX(Import.PLE,Detalhamento!$E56,Detalhamento!Q$15)&lt;=mediçao,0,OFFSET(Import.PLQ,$A56-1,Q$15-1,1,1)),OFFSET(Import.PLQ,$A56-1,Q$15-1,1,1)),(1-PLE!$AA$28)*OFFSET(Import.PLQ,$A56-1,Q$15-1,1,1))))</f>
        <v>0</v>
      </c>
      <c r="R56" s="183">
        <f ca="1">IF(R$13="",0,CHOOSE(Detalhamento.OpçãoServiços,OFFSET(Import.PLQ,$A56-1,R$15-1,1,1),IF($E56&lt;&gt;1,IF(ISNUMBER(INDEX(Import.PLE,Detalhamento!$E56,Detalhamento!R$15)),IF(INDEX(Import.PLE,Detalhamento!$E56,Detalhamento!R$15)&lt;=mediçao,OFFSET(Import.PLQ,$A56-1,R$15-1,1,1),0),0),PLE!$AA$28*OFFSET(Import.PLQ,$A56-1,R$15-1,1,1)),IF($E56&lt;&gt;1,IF(ISNUMBER(INDEX(Import.PLE,Detalhamento!$E56,Detalhamento!R$15)),IF(INDEX(Import.PLE,Detalhamento!$E56,Detalhamento!R$15)&lt;=mediçao,0,OFFSET(Import.PLQ,$A56-1,R$15-1,1,1)),OFFSET(Import.PLQ,$A56-1,R$15-1,1,1)),(1-PLE!$AA$28)*OFFSET(Import.PLQ,$A56-1,R$15-1,1,1))))</f>
        <v>0</v>
      </c>
      <c r="S56" s="183">
        <f ca="1">IF(S$13="",0,CHOOSE(Detalhamento.OpçãoServiços,OFFSET(Import.PLQ,$A56-1,S$15-1,1,1),IF($E56&lt;&gt;1,IF(ISNUMBER(INDEX(Import.PLE,Detalhamento!$E56,Detalhamento!S$15)),IF(INDEX(Import.PLE,Detalhamento!$E56,Detalhamento!S$15)&lt;=mediçao,OFFSET(Import.PLQ,$A56-1,S$15-1,1,1),0),0),PLE!$AA$28*OFFSET(Import.PLQ,$A56-1,S$15-1,1,1)),IF($E56&lt;&gt;1,IF(ISNUMBER(INDEX(Import.PLE,Detalhamento!$E56,Detalhamento!S$15)),IF(INDEX(Import.PLE,Detalhamento!$E56,Detalhamento!S$15)&lt;=mediçao,0,OFFSET(Import.PLQ,$A56-1,S$15-1,1,1)),OFFSET(Import.PLQ,$A56-1,S$15-1,1,1)),(1-PLE!$AA$28)*OFFSET(Import.PLQ,$A56-1,S$15-1,1,1))))</f>
        <v>0</v>
      </c>
      <c r="T56" s="183">
        <f ca="1">IF(T$13="",0,CHOOSE(Detalhamento.OpçãoServiços,OFFSET(Import.PLQ,$A56-1,T$15-1,1,1),IF($E56&lt;&gt;1,IF(ISNUMBER(INDEX(Import.PLE,Detalhamento!$E56,Detalhamento!T$15)),IF(INDEX(Import.PLE,Detalhamento!$E56,Detalhamento!T$15)&lt;=mediçao,OFFSET(Import.PLQ,$A56-1,T$15-1,1,1),0),0),PLE!$AA$28*OFFSET(Import.PLQ,$A56-1,T$15-1,1,1)),IF($E56&lt;&gt;1,IF(ISNUMBER(INDEX(Import.PLE,Detalhamento!$E56,Detalhamento!T$15)),IF(INDEX(Import.PLE,Detalhamento!$E56,Detalhamento!T$15)&lt;=mediçao,0,OFFSET(Import.PLQ,$A56-1,T$15-1,1,1)),OFFSET(Import.PLQ,$A56-1,T$15-1,1,1)),(1-PLE!$AA$28)*OFFSET(Import.PLQ,$A56-1,T$15-1,1,1))))</f>
        <v>0</v>
      </c>
      <c r="U56" s="183">
        <f ca="1">IF(U$13="",0,CHOOSE(Detalhamento.OpçãoServiços,OFFSET(Import.PLQ,$A56-1,U$15-1,1,1),IF($E56&lt;&gt;1,IF(ISNUMBER(INDEX(Import.PLE,Detalhamento!$E56,Detalhamento!U$15)),IF(INDEX(Import.PLE,Detalhamento!$E56,Detalhamento!U$15)&lt;=mediçao,OFFSET(Import.PLQ,$A56-1,U$15-1,1,1),0),0),PLE!$AA$28*OFFSET(Import.PLQ,$A56-1,U$15-1,1,1)),IF($E56&lt;&gt;1,IF(ISNUMBER(INDEX(Import.PLE,Detalhamento!$E56,Detalhamento!U$15)),IF(INDEX(Import.PLE,Detalhamento!$E56,Detalhamento!U$15)&lt;=mediçao,0,OFFSET(Import.PLQ,$A56-1,U$15-1,1,1)),OFFSET(Import.PLQ,$A56-1,U$15-1,1,1)),(1-PLE!$AA$28)*OFFSET(Import.PLQ,$A56-1,U$15-1,1,1))))</f>
        <v>0</v>
      </c>
      <c r="V56" s="183">
        <f ca="1">IF(V$13="",0,CHOOSE(Detalhamento.OpçãoServiços,OFFSET(Import.PLQ,$A56-1,V$15-1,1,1),IF($E56&lt;&gt;1,IF(ISNUMBER(INDEX(Import.PLE,Detalhamento!$E56,Detalhamento!V$15)),IF(INDEX(Import.PLE,Detalhamento!$E56,Detalhamento!V$15)&lt;=mediçao,OFFSET(Import.PLQ,$A56-1,V$15-1,1,1),0),0),PLE!$AA$28*OFFSET(Import.PLQ,$A56-1,V$15-1,1,1)),IF($E56&lt;&gt;1,IF(ISNUMBER(INDEX(Import.PLE,Detalhamento!$E56,Detalhamento!V$15)),IF(INDEX(Import.PLE,Detalhamento!$E56,Detalhamento!V$15)&lt;=mediçao,0,OFFSET(Import.PLQ,$A56-1,V$15-1,1,1)),OFFSET(Import.PLQ,$A56-1,V$15-1,1,1)),(1-PLE!$AA$28)*OFFSET(Import.PLQ,$A56-1,V$15-1,1,1))))</f>
        <v>0</v>
      </c>
      <c r="W56" s="183">
        <f ca="1">IF(W$13="",0,CHOOSE(Detalhamento.OpçãoServiços,OFFSET(Import.PLQ,$A56-1,W$15-1,1,1),IF($E56&lt;&gt;1,IF(ISNUMBER(INDEX(Import.PLE,Detalhamento!$E56,Detalhamento!W$15)),IF(INDEX(Import.PLE,Detalhamento!$E56,Detalhamento!W$15)&lt;=mediçao,OFFSET(Import.PLQ,$A56-1,W$15-1,1,1),0),0),PLE!$AA$28*OFFSET(Import.PLQ,$A56-1,W$15-1,1,1)),IF($E56&lt;&gt;1,IF(ISNUMBER(INDEX(Import.PLE,Detalhamento!$E56,Detalhamento!W$15)),IF(INDEX(Import.PLE,Detalhamento!$E56,Detalhamento!W$15)&lt;=mediçao,0,OFFSET(Import.PLQ,$A56-1,W$15-1,1,1)),OFFSET(Import.PLQ,$A56-1,W$15-1,1,1)),(1-PLE!$AA$28)*OFFSET(Import.PLQ,$A56-1,W$15-1,1,1))))</f>
        <v>0</v>
      </c>
      <c r="X56" s="183">
        <f ca="1">IF(X$13="",0,CHOOSE(Detalhamento.OpçãoServiços,OFFSET(Import.PLQ,$A56-1,X$15-1,1,1),IF($E56&lt;&gt;1,IF(ISNUMBER(INDEX(Import.PLE,Detalhamento!$E56,Detalhamento!X$15)),IF(INDEX(Import.PLE,Detalhamento!$E56,Detalhamento!X$15)&lt;=mediçao,OFFSET(Import.PLQ,$A56-1,X$15-1,1,1),0),0),PLE!$AA$28*OFFSET(Import.PLQ,$A56-1,X$15-1,1,1)),IF($E56&lt;&gt;1,IF(ISNUMBER(INDEX(Import.PLE,Detalhamento!$E56,Detalhamento!X$15)),IF(INDEX(Import.PLE,Detalhamento!$E56,Detalhamento!X$15)&lt;=mediçao,0,OFFSET(Import.PLQ,$A56-1,X$15-1,1,1)),OFFSET(Import.PLQ,$A56-1,X$15-1,1,1)),(1-PLE!$AA$28)*OFFSET(Import.PLQ,$A56-1,X$15-1,1,1))))</f>
        <v>0</v>
      </c>
      <c r="Y56" s="183">
        <f ca="1">IF(Y$13="",0,CHOOSE(Detalhamento.OpçãoServiços,OFFSET(Import.PLQ,$A56-1,Y$15-1,1,1),IF($E56&lt;&gt;1,IF(ISNUMBER(INDEX(Import.PLE,Detalhamento!$E56,Detalhamento!Y$15)),IF(INDEX(Import.PLE,Detalhamento!$E56,Detalhamento!Y$15)&lt;=mediçao,OFFSET(Import.PLQ,$A56-1,Y$15-1,1,1),0),0),PLE!$AA$28*OFFSET(Import.PLQ,$A56-1,Y$15-1,1,1)),IF($E56&lt;&gt;1,IF(ISNUMBER(INDEX(Import.PLE,Detalhamento!$E56,Detalhamento!Y$15)),IF(INDEX(Import.PLE,Detalhamento!$E56,Detalhamento!Y$15)&lt;=mediçao,0,OFFSET(Import.PLQ,$A56-1,Y$15-1,1,1)),OFFSET(Import.PLQ,$A56-1,Y$15-1,1,1)),(1-PLE!$AA$28)*OFFSET(Import.PLQ,$A56-1,Y$15-1,1,1))))</f>
        <v>0</v>
      </c>
      <c r="Z56" s="183">
        <f ca="1">IF(Z$13="",0,CHOOSE(Detalhamento.OpçãoServiços,OFFSET(Import.PLQ,$A56-1,Z$15-1,1,1),IF($E56&lt;&gt;1,IF(ISNUMBER(INDEX(Import.PLE,Detalhamento!$E56,Detalhamento!Z$15)),IF(INDEX(Import.PLE,Detalhamento!$E56,Detalhamento!Z$15)&lt;=mediçao,OFFSET(Import.PLQ,$A56-1,Z$15-1,1,1),0),0),PLE!$AA$28*OFFSET(Import.PLQ,$A56-1,Z$15-1,1,1)),IF($E56&lt;&gt;1,IF(ISNUMBER(INDEX(Import.PLE,Detalhamento!$E56,Detalhamento!Z$15)),IF(INDEX(Import.PLE,Detalhamento!$E56,Detalhamento!Z$15)&lt;=mediçao,0,OFFSET(Import.PLQ,$A56-1,Z$15-1,1,1)),OFFSET(Import.PLQ,$A56-1,Z$15-1,1,1)),(1-PLE!$AA$28)*OFFSET(Import.PLQ,$A56-1,Z$15-1,1,1))))</f>
        <v>0</v>
      </c>
      <c r="AA56" s="183">
        <f ca="1">IF(AA$13="",0,CHOOSE(Detalhamento.OpçãoServiços,OFFSET(Import.PLQ,$A56-1,AA$15-1,1,1),IF($E56&lt;&gt;1,IF(ISNUMBER(INDEX(Import.PLE,Detalhamento!$E56,Detalhamento!AA$15)),IF(INDEX(Import.PLE,Detalhamento!$E56,Detalhamento!AA$15)&lt;=mediçao,OFFSET(Import.PLQ,$A56-1,AA$15-1,1,1),0),0),PLE!$AA$28*OFFSET(Import.PLQ,$A56-1,AA$15-1,1,1)),IF($E56&lt;&gt;1,IF(ISNUMBER(INDEX(Import.PLE,Detalhamento!$E56,Detalhamento!AA$15)),IF(INDEX(Import.PLE,Detalhamento!$E56,Detalhamento!AA$15)&lt;=mediçao,0,OFFSET(Import.PLQ,$A56-1,AA$15-1,1,1)),OFFSET(Import.PLQ,$A56-1,AA$15-1,1,1)),(1-PLE!$AA$28)*OFFSET(Import.PLQ,$A56-1,AA$15-1,1,1))))</f>
        <v>0</v>
      </c>
      <c r="AB56" s="183">
        <f ca="1">IF(AB$13="",0,CHOOSE(Detalhamento.OpçãoServiços,OFFSET(Import.PLQ,$A56-1,AB$15-1,1,1),IF($E56&lt;&gt;1,IF(ISNUMBER(INDEX(Import.PLE,Detalhamento!$E56,Detalhamento!AB$15)),IF(INDEX(Import.PLE,Detalhamento!$E56,Detalhamento!AB$15)&lt;=mediçao,OFFSET(Import.PLQ,$A56-1,AB$15-1,1,1),0),0),PLE!$AA$28*OFFSET(Import.PLQ,$A56-1,AB$15-1,1,1)),IF($E56&lt;&gt;1,IF(ISNUMBER(INDEX(Import.PLE,Detalhamento!$E56,Detalhamento!AB$15)),IF(INDEX(Import.PLE,Detalhamento!$E56,Detalhamento!AB$15)&lt;=mediçao,0,OFFSET(Import.PLQ,$A56-1,AB$15-1,1,1)),OFFSET(Import.PLQ,$A56-1,AB$15-1,1,1)),(1-PLE!$AA$28)*OFFSET(Import.PLQ,$A56-1,AB$15-1,1,1))))</f>
        <v>0</v>
      </c>
      <c r="AC56" s="183">
        <f ca="1">IF(AC$13="",0,CHOOSE(Detalhamento.OpçãoServiços,OFFSET(Import.PLQ,$A56-1,AC$15-1,1,1),IF($E56&lt;&gt;1,IF(ISNUMBER(INDEX(Import.PLE,Detalhamento!$E56,Detalhamento!AC$15)),IF(INDEX(Import.PLE,Detalhamento!$E56,Detalhamento!AC$15)&lt;=mediçao,OFFSET(Import.PLQ,$A56-1,AC$15-1,1,1),0),0),PLE!$AA$28*OFFSET(Import.PLQ,$A56-1,AC$15-1,1,1)),IF($E56&lt;&gt;1,IF(ISNUMBER(INDEX(Import.PLE,Detalhamento!$E56,Detalhamento!AC$15)),IF(INDEX(Import.PLE,Detalhamento!$E56,Detalhamento!AC$15)&lt;=mediçao,0,OFFSET(Import.PLQ,$A56-1,AC$15-1,1,1)),OFFSET(Import.PLQ,$A56-1,AC$15-1,1,1)),(1-PLE!$AA$28)*OFFSET(Import.PLQ,$A56-1,AC$15-1,1,1))))</f>
        <v>0</v>
      </c>
      <c r="AD56" s="183">
        <f ca="1">IF(AD$13="",0,CHOOSE(Detalhamento.OpçãoServiços,OFFSET(Import.PLQ,$A56-1,AD$15-1,1,1),IF($E56&lt;&gt;1,IF(ISNUMBER(INDEX(Import.PLE,Detalhamento!$E56,Detalhamento!AD$15)),IF(INDEX(Import.PLE,Detalhamento!$E56,Detalhamento!AD$15)&lt;=mediçao,OFFSET(Import.PLQ,$A56-1,AD$15-1,1,1),0),0),PLE!$AA$28*OFFSET(Import.PLQ,$A56-1,AD$15-1,1,1)),IF($E56&lt;&gt;1,IF(ISNUMBER(INDEX(Import.PLE,Detalhamento!$E56,Detalhamento!AD$15)),IF(INDEX(Import.PLE,Detalhamento!$E56,Detalhamento!AD$15)&lt;=mediçao,0,OFFSET(Import.PLQ,$A56-1,AD$15-1,1,1)),OFFSET(Import.PLQ,$A56-1,AD$15-1,1,1)),(1-PLE!$AA$28)*OFFSET(Import.PLQ,$A56-1,AD$15-1,1,1))))</f>
        <v>0</v>
      </c>
      <c r="AE56" s="183">
        <f ca="1">IF(AE$13="",0,CHOOSE(Detalhamento.OpçãoServiços,OFFSET(Import.PLQ,$A56-1,AE$15-1,1,1),IF($E56&lt;&gt;1,IF(ISNUMBER(INDEX(Import.PLE,Detalhamento!$E56,Detalhamento!AE$15)),IF(INDEX(Import.PLE,Detalhamento!$E56,Detalhamento!AE$15)&lt;=mediçao,OFFSET(Import.PLQ,$A56-1,AE$15-1,1,1),0),0),PLE!$AA$28*OFFSET(Import.PLQ,$A56-1,AE$15-1,1,1)),IF($E56&lt;&gt;1,IF(ISNUMBER(INDEX(Import.PLE,Detalhamento!$E56,Detalhamento!AE$15)),IF(INDEX(Import.PLE,Detalhamento!$E56,Detalhamento!AE$15)&lt;=mediçao,0,OFFSET(Import.PLQ,$A56-1,AE$15-1,1,1)),OFFSET(Import.PLQ,$A56-1,AE$15-1,1,1)),(1-PLE!$AA$28)*OFFSET(Import.PLQ,$A56-1,AE$15-1,1,1))))</f>
        <v>0</v>
      </c>
      <c r="AF56" s="183">
        <f ca="1">IF(AF$13="",0,CHOOSE(Detalhamento.OpçãoServiços,OFFSET(Import.PLQ,$A56-1,AF$15-1,1,1),IF($E56&lt;&gt;1,IF(ISNUMBER(INDEX(Import.PLE,Detalhamento!$E56,Detalhamento!AF$15)),IF(INDEX(Import.PLE,Detalhamento!$E56,Detalhamento!AF$15)&lt;=mediçao,OFFSET(Import.PLQ,$A56-1,AF$15-1,1,1),0),0),PLE!$AA$28*OFFSET(Import.PLQ,$A56-1,AF$15-1,1,1)),IF($E56&lt;&gt;1,IF(ISNUMBER(INDEX(Import.PLE,Detalhamento!$E56,Detalhamento!AF$15)),IF(INDEX(Import.PLE,Detalhamento!$E56,Detalhamento!AF$15)&lt;=mediçao,0,OFFSET(Import.PLQ,$A56-1,AF$15-1,1,1)),OFFSET(Import.PLQ,$A56-1,AF$15-1,1,1)),(1-PLE!$AA$28)*OFFSET(Import.PLQ,$A56-1,AF$15-1,1,1))))</f>
        <v>0</v>
      </c>
      <c r="AG56" s="183">
        <f ca="1">IF(AG$13="",0,CHOOSE(Detalhamento.OpçãoServiços,OFFSET(Import.PLQ,$A56-1,AG$15-1,1,1),IF($E56&lt;&gt;1,IF(ISNUMBER(INDEX(Import.PLE,Detalhamento!$E56,Detalhamento!AG$15)),IF(INDEX(Import.PLE,Detalhamento!$E56,Detalhamento!AG$15)&lt;=mediçao,OFFSET(Import.PLQ,$A56-1,AG$15-1,1,1),0),0),PLE!$AA$28*OFFSET(Import.PLQ,$A56-1,AG$15-1,1,1)),IF($E56&lt;&gt;1,IF(ISNUMBER(INDEX(Import.PLE,Detalhamento!$E56,Detalhamento!AG$15)),IF(INDEX(Import.PLE,Detalhamento!$E56,Detalhamento!AG$15)&lt;=mediçao,0,OFFSET(Import.PLQ,$A56-1,AG$15-1,1,1)),OFFSET(Import.PLQ,$A56-1,AG$15-1,1,1)),(1-PLE!$AA$28)*OFFSET(Import.PLQ,$A56-1,AG$15-1,1,1))))</f>
        <v>0</v>
      </c>
      <c r="AH56" s="183">
        <f ca="1">IF(AH$13="",0,CHOOSE(Detalhamento.OpçãoServiços,OFFSET(Import.PLQ,$A56-1,AH$15-1,1,1),IF($E56&lt;&gt;1,IF(ISNUMBER(INDEX(Import.PLE,Detalhamento!$E56,Detalhamento!AH$15)),IF(INDEX(Import.PLE,Detalhamento!$E56,Detalhamento!AH$15)&lt;=mediçao,OFFSET(Import.PLQ,$A56-1,AH$15-1,1,1),0),0),PLE!$AA$28*OFFSET(Import.PLQ,$A56-1,AH$15-1,1,1)),IF($E56&lt;&gt;1,IF(ISNUMBER(INDEX(Import.PLE,Detalhamento!$E56,Detalhamento!AH$15)),IF(INDEX(Import.PLE,Detalhamento!$E56,Detalhamento!AH$15)&lt;=mediçao,0,OFFSET(Import.PLQ,$A56-1,AH$15-1,1,1)),OFFSET(Import.PLQ,$A56-1,AH$15-1,1,1)),(1-PLE!$AA$28)*OFFSET(Import.PLQ,$A56-1,AH$15-1,1,1))))</f>
        <v>0</v>
      </c>
      <c r="AI56" s="183">
        <f ca="1">IF(AI$13="",0,CHOOSE(Detalhamento.OpçãoServiços,OFFSET(Import.PLQ,$A56-1,AI$15-1,1,1),IF($E56&lt;&gt;1,IF(ISNUMBER(INDEX(Import.PLE,Detalhamento!$E56,Detalhamento!AI$15)),IF(INDEX(Import.PLE,Detalhamento!$E56,Detalhamento!AI$15)&lt;=mediçao,OFFSET(Import.PLQ,$A56-1,AI$15-1,1,1),0),0),PLE!$AA$28*OFFSET(Import.PLQ,$A56-1,AI$15-1,1,1)),IF($E56&lt;&gt;1,IF(ISNUMBER(INDEX(Import.PLE,Detalhamento!$E56,Detalhamento!AI$15)),IF(INDEX(Import.PLE,Detalhamento!$E56,Detalhamento!AI$15)&lt;=mediçao,0,OFFSET(Import.PLQ,$A56-1,AI$15-1,1,1)),OFFSET(Import.PLQ,$A56-1,AI$15-1,1,1)),(1-PLE!$AA$28)*OFFSET(Import.PLQ,$A56-1,AI$15-1,1,1))))</f>
        <v>0</v>
      </c>
      <c r="AJ56" s="183">
        <f ca="1">IF(AJ$13="",0,CHOOSE(Detalhamento.OpçãoServiços,OFFSET(Import.PLQ,$A56-1,AJ$15-1,1,1),IF($E56&lt;&gt;1,IF(ISNUMBER(INDEX(Import.PLE,Detalhamento!$E56,Detalhamento!AJ$15)),IF(INDEX(Import.PLE,Detalhamento!$E56,Detalhamento!AJ$15)&lt;=mediçao,OFFSET(Import.PLQ,$A56-1,AJ$15-1,1,1),0),0),PLE!$AA$28*OFFSET(Import.PLQ,$A56-1,AJ$15-1,1,1)),IF($E56&lt;&gt;1,IF(ISNUMBER(INDEX(Import.PLE,Detalhamento!$E56,Detalhamento!AJ$15)),IF(INDEX(Import.PLE,Detalhamento!$E56,Detalhamento!AJ$15)&lt;=mediçao,0,OFFSET(Import.PLQ,$A56-1,AJ$15-1,1,1)),OFFSET(Import.PLQ,$A56-1,AJ$15-1,1,1)),(1-PLE!$AA$28)*OFFSET(Import.PLQ,$A56-1,AJ$15-1,1,1))))</f>
        <v>0</v>
      </c>
      <c r="AK56" s="183">
        <f ca="1">IF(AK$13="",0,CHOOSE(Detalhamento.OpçãoServiços,OFFSET(Import.PLQ,$A56-1,AK$15-1,1,1),IF($E56&lt;&gt;1,IF(ISNUMBER(INDEX(Import.PLE,Detalhamento!$E56,Detalhamento!AK$15)),IF(INDEX(Import.PLE,Detalhamento!$E56,Detalhamento!AK$15)&lt;=mediçao,OFFSET(Import.PLQ,$A56-1,AK$15-1,1,1),0),0),PLE!$AA$28*OFFSET(Import.PLQ,$A56-1,AK$15-1,1,1)),IF($E56&lt;&gt;1,IF(ISNUMBER(INDEX(Import.PLE,Detalhamento!$E56,Detalhamento!AK$15)),IF(INDEX(Import.PLE,Detalhamento!$E56,Detalhamento!AK$15)&lt;=mediçao,0,OFFSET(Import.PLQ,$A56-1,AK$15-1,1,1)),OFFSET(Import.PLQ,$A56-1,AK$15-1,1,1)),(1-PLE!$AA$28)*OFFSET(Import.PLQ,$A56-1,AK$15-1,1,1))))</f>
        <v>0</v>
      </c>
      <c r="AL56" s="183">
        <f ca="1">IF(AL$13="",0,CHOOSE(Detalhamento.OpçãoServiços,OFFSET(Import.PLQ,$A56-1,AL$15-1,1,1),IF($E56&lt;&gt;1,IF(ISNUMBER(INDEX(Import.PLE,Detalhamento!$E56,Detalhamento!AL$15)),IF(INDEX(Import.PLE,Detalhamento!$E56,Detalhamento!AL$15)&lt;=mediçao,OFFSET(Import.PLQ,$A56-1,AL$15-1,1,1),0),0),PLE!$AA$28*OFFSET(Import.PLQ,$A56-1,AL$15-1,1,1)),IF($E56&lt;&gt;1,IF(ISNUMBER(INDEX(Import.PLE,Detalhamento!$E56,Detalhamento!AL$15)),IF(INDEX(Import.PLE,Detalhamento!$E56,Detalhamento!AL$15)&lt;=mediçao,0,OFFSET(Import.PLQ,$A56-1,AL$15-1,1,1)),OFFSET(Import.PLQ,$A56-1,AL$15-1,1,1)),(1-PLE!$AA$28)*OFFSET(Import.PLQ,$A56-1,AL$15-1,1,1))))</f>
        <v>0</v>
      </c>
      <c r="AM56" s="183">
        <f ca="1">IF(AM$13="",0,CHOOSE(Detalhamento.OpçãoServiços,OFFSET(Import.PLQ,$A56-1,AM$15-1,1,1),IF($E56&lt;&gt;1,IF(ISNUMBER(INDEX(Import.PLE,Detalhamento!$E56,Detalhamento!AM$15)),IF(INDEX(Import.PLE,Detalhamento!$E56,Detalhamento!AM$15)&lt;=mediçao,OFFSET(Import.PLQ,$A56-1,AM$15-1,1,1),0),0),PLE!$AA$28*OFFSET(Import.PLQ,$A56-1,AM$15-1,1,1)),IF($E56&lt;&gt;1,IF(ISNUMBER(INDEX(Import.PLE,Detalhamento!$E56,Detalhamento!AM$15)),IF(INDEX(Import.PLE,Detalhamento!$E56,Detalhamento!AM$15)&lt;=mediçao,0,OFFSET(Import.PLQ,$A56-1,AM$15-1,1,1)),OFFSET(Import.PLQ,$A56-1,AM$15-1,1,1)),(1-PLE!$AA$28)*OFFSET(Import.PLQ,$A56-1,AM$15-1,1,1))))</f>
        <v>0</v>
      </c>
      <c r="AN56" s="183">
        <f ca="1">IF(AN$13="",0,CHOOSE(Detalhamento.OpçãoServiços,OFFSET(Import.PLQ,$A56-1,AN$15-1,1,1),IF($E56&lt;&gt;1,IF(ISNUMBER(INDEX(Import.PLE,Detalhamento!$E56,Detalhamento!AN$15)),IF(INDEX(Import.PLE,Detalhamento!$E56,Detalhamento!AN$15)&lt;=mediçao,OFFSET(Import.PLQ,$A56-1,AN$15-1,1,1),0),0),PLE!$AA$28*OFFSET(Import.PLQ,$A56-1,AN$15-1,1,1)),IF($E56&lt;&gt;1,IF(ISNUMBER(INDEX(Import.PLE,Detalhamento!$E56,Detalhamento!AN$15)),IF(INDEX(Import.PLE,Detalhamento!$E56,Detalhamento!AN$15)&lt;=mediçao,0,OFFSET(Import.PLQ,$A56-1,AN$15-1,1,1)),OFFSET(Import.PLQ,$A56-1,AN$15-1,1,1)),(1-PLE!$AA$28)*OFFSET(Import.PLQ,$A56-1,AN$15-1,1,1))))</f>
        <v>0</v>
      </c>
      <c r="AO56" s="183">
        <f ca="1">IF(AO$13="",0,CHOOSE(Detalhamento.OpçãoServiços,OFFSET(Import.PLQ,$A56-1,AO$15-1,1,1),IF($E56&lt;&gt;1,IF(ISNUMBER(INDEX(Import.PLE,Detalhamento!$E56,Detalhamento!AO$15)),IF(INDEX(Import.PLE,Detalhamento!$E56,Detalhamento!AO$15)&lt;=mediçao,OFFSET(Import.PLQ,$A56-1,AO$15-1,1,1),0),0),PLE!$AA$28*OFFSET(Import.PLQ,$A56-1,AO$15-1,1,1)),IF($E56&lt;&gt;1,IF(ISNUMBER(INDEX(Import.PLE,Detalhamento!$E56,Detalhamento!AO$15)),IF(INDEX(Import.PLE,Detalhamento!$E56,Detalhamento!AO$15)&lt;=mediçao,0,OFFSET(Import.PLQ,$A56-1,AO$15-1,1,1)),OFFSET(Import.PLQ,$A56-1,AO$15-1,1,1)),(1-PLE!$AA$28)*OFFSET(Import.PLQ,$A56-1,AO$15-1,1,1))))</f>
        <v>0</v>
      </c>
      <c r="AP56" s="183">
        <f ca="1">IF(AP$13="",0,CHOOSE(Detalhamento.OpçãoServiços,OFFSET(Import.PLQ,$A56-1,AP$15-1,1,1),IF($E56&lt;&gt;1,IF(ISNUMBER(INDEX(Import.PLE,Detalhamento!$E56,Detalhamento!AP$15)),IF(INDEX(Import.PLE,Detalhamento!$E56,Detalhamento!AP$15)&lt;=mediçao,OFFSET(Import.PLQ,$A56-1,AP$15-1,1,1),0),0),PLE!$AA$28*OFFSET(Import.PLQ,$A56-1,AP$15-1,1,1)),IF($E56&lt;&gt;1,IF(ISNUMBER(INDEX(Import.PLE,Detalhamento!$E56,Detalhamento!AP$15)),IF(INDEX(Import.PLE,Detalhamento!$E56,Detalhamento!AP$15)&lt;=mediçao,0,OFFSET(Import.PLQ,$A56-1,AP$15-1,1,1)),OFFSET(Import.PLQ,$A56-1,AP$15-1,1,1)),(1-PLE!$AA$28)*OFFSET(Import.PLQ,$A56-1,AP$15-1,1,1))))</f>
        <v>0</v>
      </c>
      <c r="AQ56" s="183">
        <f ca="1">IF(AQ$13="",0,CHOOSE(Detalhamento.OpçãoServiços,OFFSET(Import.PLQ,$A56-1,AQ$15-1,1,1),IF($E56&lt;&gt;1,IF(ISNUMBER(INDEX(Import.PLE,Detalhamento!$E56,Detalhamento!AQ$15)),IF(INDEX(Import.PLE,Detalhamento!$E56,Detalhamento!AQ$15)&lt;=mediçao,OFFSET(Import.PLQ,$A56-1,AQ$15-1,1,1),0),0),PLE!$AA$28*OFFSET(Import.PLQ,$A56-1,AQ$15-1,1,1)),IF($E56&lt;&gt;1,IF(ISNUMBER(INDEX(Import.PLE,Detalhamento!$E56,Detalhamento!AQ$15)),IF(INDEX(Import.PLE,Detalhamento!$E56,Detalhamento!AQ$15)&lt;=mediçao,0,OFFSET(Import.PLQ,$A56-1,AQ$15-1,1,1)),OFFSET(Import.PLQ,$A56-1,AQ$15-1,1,1)),(1-PLE!$AA$28)*OFFSET(Import.PLQ,$A56-1,AQ$15-1,1,1))))</f>
        <v>0</v>
      </c>
      <c r="AR56" s="183">
        <f ca="1">IF(AR$13="",0,CHOOSE(Detalhamento.OpçãoServiços,OFFSET(Import.PLQ,$A56-1,AR$15-1,1,1),IF($E56&lt;&gt;1,IF(ISNUMBER(INDEX(Import.PLE,Detalhamento!$E56,Detalhamento!AR$15)),IF(INDEX(Import.PLE,Detalhamento!$E56,Detalhamento!AR$15)&lt;=mediçao,OFFSET(Import.PLQ,$A56-1,AR$15-1,1,1),0),0),PLE!$AA$28*OFFSET(Import.PLQ,$A56-1,AR$15-1,1,1)),IF($E56&lt;&gt;1,IF(ISNUMBER(INDEX(Import.PLE,Detalhamento!$E56,Detalhamento!AR$15)),IF(INDEX(Import.PLE,Detalhamento!$E56,Detalhamento!AR$15)&lt;=mediçao,0,OFFSET(Import.PLQ,$A56-1,AR$15-1,1,1)),OFFSET(Import.PLQ,$A56-1,AR$15-1,1,1)),(1-PLE!$AA$28)*OFFSET(Import.PLQ,$A56-1,AR$15-1,1,1))))</f>
        <v>0</v>
      </c>
      <c r="AS56" s="183">
        <f ca="1">IF(AS$13="",0,CHOOSE(Detalhamento.OpçãoServiços,OFFSET(Import.PLQ,$A56-1,AS$15-1,1,1),IF($E56&lt;&gt;1,IF(ISNUMBER(INDEX(Import.PLE,Detalhamento!$E56,Detalhamento!AS$15)),IF(INDEX(Import.PLE,Detalhamento!$E56,Detalhamento!AS$15)&lt;=mediçao,OFFSET(Import.PLQ,$A56-1,AS$15-1,1,1),0),0),PLE!$AA$28*OFFSET(Import.PLQ,$A56-1,AS$15-1,1,1)),IF($E56&lt;&gt;1,IF(ISNUMBER(INDEX(Import.PLE,Detalhamento!$E56,Detalhamento!AS$15)),IF(INDEX(Import.PLE,Detalhamento!$E56,Detalhamento!AS$15)&lt;=mediçao,0,OFFSET(Import.PLQ,$A56-1,AS$15-1,1,1)),OFFSET(Import.PLQ,$A56-1,AS$15-1,1,1)),(1-PLE!$AA$28)*OFFSET(Import.PLQ,$A56-1,AS$15-1,1,1))))</f>
        <v>0</v>
      </c>
      <c r="AT56" s="183">
        <f ca="1">IF(AT$13="",0,CHOOSE(Detalhamento.OpçãoServiços,OFFSET(Import.PLQ,$A56-1,AT$15-1,1,1),IF($E56&lt;&gt;1,IF(ISNUMBER(INDEX(Import.PLE,Detalhamento!$E56,Detalhamento!AT$15)),IF(INDEX(Import.PLE,Detalhamento!$E56,Detalhamento!AT$15)&lt;=mediçao,OFFSET(Import.PLQ,$A56-1,AT$15-1,1,1),0),0),PLE!$AA$28*OFFSET(Import.PLQ,$A56-1,AT$15-1,1,1)),IF($E56&lt;&gt;1,IF(ISNUMBER(INDEX(Import.PLE,Detalhamento!$E56,Detalhamento!AT$15)),IF(INDEX(Import.PLE,Detalhamento!$E56,Detalhamento!AT$15)&lt;=mediçao,0,OFFSET(Import.PLQ,$A56-1,AT$15-1,1,1)),OFFSET(Import.PLQ,$A56-1,AT$15-1,1,1)),(1-PLE!$AA$28)*OFFSET(Import.PLQ,$A56-1,AT$15-1,1,1))))</f>
        <v>0</v>
      </c>
      <c r="AU56" s="183">
        <f ca="1">IF(AU$13="",0,CHOOSE(Detalhamento.OpçãoServiços,OFFSET(Import.PLQ,$A56-1,AU$15-1,1,1),IF($E56&lt;&gt;1,IF(ISNUMBER(INDEX(Import.PLE,Detalhamento!$E56,Detalhamento!AU$15)),IF(INDEX(Import.PLE,Detalhamento!$E56,Detalhamento!AU$15)&lt;=mediçao,OFFSET(Import.PLQ,$A56-1,AU$15-1,1,1),0),0),PLE!$AA$28*OFFSET(Import.PLQ,$A56-1,AU$15-1,1,1)),IF($E56&lt;&gt;1,IF(ISNUMBER(INDEX(Import.PLE,Detalhamento!$E56,Detalhamento!AU$15)),IF(INDEX(Import.PLE,Detalhamento!$E56,Detalhamento!AU$15)&lt;=mediçao,0,OFFSET(Import.PLQ,$A56-1,AU$15-1,1,1)),OFFSET(Import.PLQ,$A56-1,AU$15-1,1,1)),(1-PLE!$AA$28)*OFFSET(Import.PLQ,$A56-1,AU$15-1,1,1))))</f>
        <v>0</v>
      </c>
      <c r="AV56" s="183">
        <f ca="1">IF(AV$13="",0,CHOOSE(Detalhamento.OpçãoServiços,OFFSET(Import.PLQ,$A56-1,AV$15-1,1,1),IF($E56&lt;&gt;1,IF(ISNUMBER(INDEX(Import.PLE,Detalhamento!$E56,Detalhamento!AV$15)),IF(INDEX(Import.PLE,Detalhamento!$E56,Detalhamento!AV$15)&lt;=mediçao,OFFSET(Import.PLQ,$A56-1,AV$15-1,1,1),0),0),PLE!$AA$28*OFFSET(Import.PLQ,$A56-1,AV$15-1,1,1)),IF($E56&lt;&gt;1,IF(ISNUMBER(INDEX(Import.PLE,Detalhamento!$E56,Detalhamento!AV$15)),IF(INDEX(Import.PLE,Detalhamento!$E56,Detalhamento!AV$15)&lt;=mediçao,0,OFFSET(Import.PLQ,$A56-1,AV$15-1,1,1)),OFFSET(Import.PLQ,$A56-1,AV$15-1,1,1)),(1-PLE!$AA$28)*OFFSET(Import.PLQ,$A56-1,AV$15-1,1,1))))</f>
        <v>0</v>
      </c>
      <c r="AW56" s="183">
        <f ca="1">IF(AW$13="",0,CHOOSE(Detalhamento.OpçãoServiços,OFFSET(Import.PLQ,$A56-1,AW$15-1,1,1),IF($E56&lt;&gt;1,IF(ISNUMBER(INDEX(Import.PLE,Detalhamento!$E56,Detalhamento!AW$15)),IF(INDEX(Import.PLE,Detalhamento!$E56,Detalhamento!AW$15)&lt;=mediçao,OFFSET(Import.PLQ,$A56-1,AW$15-1,1,1),0),0),PLE!$AA$28*OFFSET(Import.PLQ,$A56-1,AW$15-1,1,1)),IF($E56&lt;&gt;1,IF(ISNUMBER(INDEX(Import.PLE,Detalhamento!$E56,Detalhamento!AW$15)),IF(INDEX(Import.PLE,Detalhamento!$E56,Detalhamento!AW$15)&lt;=mediçao,0,OFFSET(Import.PLQ,$A56-1,AW$15-1,1,1)),OFFSET(Import.PLQ,$A56-1,AW$15-1,1,1)),(1-PLE!$AA$28)*OFFSET(Import.PLQ,$A56-1,AW$15-1,1,1))))</f>
        <v>0</v>
      </c>
      <c r="AX56" s="183">
        <f ca="1">IF(AX$13="",0,CHOOSE(Detalhamento.OpçãoServiços,OFFSET(Import.PLQ,$A56-1,AX$15-1,1,1),IF($E56&lt;&gt;1,IF(ISNUMBER(INDEX(Import.PLE,Detalhamento!$E56,Detalhamento!AX$15)),IF(INDEX(Import.PLE,Detalhamento!$E56,Detalhamento!AX$15)&lt;=mediçao,OFFSET(Import.PLQ,$A56-1,AX$15-1,1,1),0),0),PLE!$AA$28*OFFSET(Import.PLQ,$A56-1,AX$15-1,1,1)),IF($E56&lt;&gt;1,IF(ISNUMBER(INDEX(Import.PLE,Detalhamento!$E56,Detalhamento!AX$15)),IF(INDEX(Import.PLE,Detalhamento!$E56,Detalhamento!AX$15)&lt;=mediçao,0,OFFSET(Import.PLQ,$A56-1,AX$15-1,1,1)),OFFSET(Import.PLQ,$A56-1,AX$15-1,1,1)),(1-PLE!$AA$28)*OFFSET(Import.PLQ,$A56-1,AX$15-1,1,1))))</f>
        <v>0</v>
      </c>
      <c r="AY56" s="183">
        <f ca="1">IF(AY$13="",0,CHOOSE(Detalhamento.OpçãoServiços,OFFSET(Import.PLQ,$A56-1,AY$15-1,1,1),IF($E56&lt;&gt;1,IF(ISNUMBER(INDEX(Import.PLE,Detalhamento!$E56,Detalhamento!AY$15)),IF(INDEX(Import.PLE,Detalhamento!$E56,Detalhamento!AY$15)&lt;=mediçao,OFFSET(Import.PLQ,$A56-1,AY$15-1,1,1),0),0),PLE!$AA$28*OFFSET(Import.PLQ,$A56-1,AY$15-1,1,1)),IF($E56&lt;&gt;1,IF(ISNUMBER(INDEX(Import.PLE,Detalhamento!$E56,Detalhamento!AY$15)),IF(INDEX(Import.PLE,Detalhamento!$E56,Detalhamento!AY$15)&lt;=mediçao,0,OFFSET(Import.PLQ,$A56-1,AY$15-1,1,1)),OFFSET(Import.PLQ,$A56-1,AY$15-1,1,1)),(1-PLE!$AA$28)*OFFSET(Import.PLQ,$A56-1,AY$15-1,1,1))))</f>
        <v>0</v>
      </c>
      <c r="AZ56" s="183">
        <f ca="1">IF(AZ$13="",0,CHOOSE(Detalhamento.OpçãoServiços,OFFSET(Import.PLQ,$A56-1,AZ$15-1,1,1),IF($E56&lt;&gt;1,IF(ISNUMBER(INDEX(Import.PLE,Detalhamento!$E56,Detalhamento!AZ$15)),IF(INDEX(Import.PLE,Detalhamento!$E56,Detalhamento!AZ$15)&lt;=mediçao,OFFSET(Import.PLQ,$A56-1,AZ$15-1,1,1),0),0),PLE!$AA$28*OFFSET(Import.PLQ,$A56-1,AZ$15-1,1,1)),IF($E56&lt;&gt;1,IF(ISNUMBER(INDEX(Import.PLE,Detalhamento!$E56,Detalhamento!AZ$15)),IF(INDEX(Import.PLE,Detalhamento!$E56,Detalhamento!AZ$15)&lt;=mediçao,0,OFFSET(Import.PLQ,$A56-1,AZ$15-1,1,1)),OFFSET(Import.PLQ,$A56-1,AZ$15-1,1,1)),(1-PLE!$AA$28)*OFFSET(Import.PLQ,$A56-1,AZ$15-1,1,1))))</f>
        <v>0</v>
      </c>
      <c r="BA56" s="183">
        <f ca="1">IF(BA$13="",0,CHOOSE(Detalhamento.OpçãoServiços,OFFSET(Import.PLQ,$A56-1,BA$15-1,1,1),IF($E56&lt;&gt;1,IF(ISNUMBER(INDEX(Import.PLE,Detalhamento!$E56,Detalhamento!BA$15)),IF(INDEX(Import.PLE,Detalhamento!$E56,Detalhamento!BA$15)&lt;=mediçao,OFFSET(Import.PLQ,$A56-1,BA$15-1,1,1),0),0),PLE!$AA$28*OFFSET(Import.PLQ,$A56-1,BA$15-1,1,1)),IF($E56&lt;&gt;1,IF(ISNUMBER(INDEX(Import.PLE,Detalhamento!$E56,Detalhamento!BA$15)),IF(INDEX(Import.PLE,Detalhamento!$E56,Detalhamento!BA$15)&lt;=mediçao,0,OFFSET(Import.PLQ,$A56-1,BA$15-1,1,1)),OFFSET(Import.PLQ,$A56-1,BA$15-1,1,1)),(1-PLE!$AA$28)*OFFSET(Import.PLQ,$A56-1,BA$15-1,1,1))))</f>
        <v>0</v>
      </c>
      <c r="BB56" s="183">
        <f ca="1">IF(BB$13="",0,CHOOSE(Detalhamento.OpçãoServiços,OFFSET(Import.PLQ,$A56-1,BB$15-1,1,1),IF($E56&lt;&gt;1,IF(ISNUMBER(INDEX(Import.PLE,Detalhamento!$E56,Detalhamento!BB$15)),IF(INDEX(Import.PLE,Detalhamento!$E56,Detalhamento!BB$15)&lt;=mediçao,OFFSET(Import.PLQ,$A56-1,BB$15-1,1,1),0),0),PLE!$AA$28*OFFSET(Import.PLQ,$A56-1,BB$15-1,1,1)),IF($E56&lt;&gt;1,IF(ISNUMBER(INDEX(Import.PLE,Detalhamento!$E56,Detalhamento!BB$15)),IF(INDEX(Import.PLE,Detalhamento!$E56,Detalhamento!BB$15)&lt;=mediçao,0,OFFSET(Import.PLQ,$A56-1,BB$15-1,1,1)),OFFSET(Import.PLQ,$A56-1,BB$15-1,1,1)),(1-PLE!$AA$28)*OFFSET(Import.PLQ,$A56-1,BB$15-1,1,1))))</f>
        <v>0</v>
      </c>
      <c r="BC56" s="183">
        <f ca="1">IF(BC$13="",0,CHOOSE(Detalhamento.OpçãoServiços,OFFSET(Import.PLQ,$A56-1,BC$15-1,1,1),IF($E56&lt;&gt;1,IF(ISNUMBER(INDEX(Import.PLE,Detalhamento!$E56,Detalhamento!BC$15)),IF(INDEX(Import.PLE,Detalhamento!$E56,Detalhamento!BC$15)&lt;=mediçao,OFFSET(Import.PLQ,$A56-1,BC$15-1,1,1),0),0),PLE!$AA$28*OFFSET(Import.PLQ,$A56-1,BC$15-1,1,1)),IF($E56&lt;&gt;1,IF(ISNUMBER(INDEX(Import.PLE,Detalhamento!$E56,Detalhamento!BC$15)),IF(INDEX(Import.PLE,Detalhamento!$E56,Detalhamento!BC$15)&lt;=mediçao,0,OFFSET(Import.PLQ,$A56-1,BC$15-1,1,1)),OFFSET(Import.PLQ,$A56-1,BC$15-1,1,1)),(1-PLE!$AA$28)*OFFSET(Import.PLQ,$A56-1,BC$15-1,1,1))))</f>
        <v>0</v>
      </c>
      <c r="BD56" s="183">
        <f ca="1">IF(BD$13="",0,CHOOSE(Detalhamento.OpçãoServiços,OFFSET(Import.PLQ,$A56-1,BD$15-1,1,1),IF($E56&lt;&gt;1,IF(ISNUMBER(INDEX(Import.PLE,Detalhamento!$E56,Detalhamento!BD$15)),IF(INDEX(Import.PLE,Detalhamento!$E56,Detalhamento!BD$15)&lt;=mediçao,OFFSET(Import.PLQ,$A56-1,BD$15-1,1,1),0),0),PLE!$AA$28*OFFSET(Import.PLQ,$A56-1,BD$15-1,1,1)),IF($E56&lt;&gt;1,IF(ISNUMBER(INDEX(Import.PLE,Detalhamento!$E56,Detalhamento!BD$15)),IF(INDEX(Import.PLE,Detalhamento!$E56,Detalhamento!BD$15)&lt;=mediçao,0,OFFSET(Import.PLQ,$A56-1,BD$15-1,1,1)),OFFSET(Import.PLQ,$A56-1,BD$15-1,1,1)),(1-PLE!$AA$28)*OFFSET(Import.PLQ,$A56-1,BD$15-1,1,1))))</f>
        <v>0</v>
      </c>
      <c r="BE56" s="183">
        <f ca="1">IF(BE$13="",0,CHOOSE(Detalhamento.OpçãoServiços,OFFSET(Import.PLQ,$A56-1,BE$15-1,1,1),IF($E56&lt;&gt;1,IF(ISNUMBER(INDEX(Import.PLE,Detalhamento!$E56,Detalhamento!BE$15)),IF(INDEX(Import.PLE,Detalhamento!$E56,Detalhamento!BE$15)&lt;=mediçao,OFFSET(Import.PLQ,$A56-1,BE$15-1,1,1),0),0),PLE!$AA$28*OFFSET(Import.PLQ,$A56-1,BE$15-1,1,1)),IF($E56&lt;&gt;1,IF(ISNUMBER(INDEX(Import.PLE,Detalhamento!$E56,Detalhamento!BE$15)),IF(INDEX(Import.PLE,Detalhamento!$E56,Detalhamento!BE$15)&lt;=mediçao,0,OFFSET(Import.PLQ,$A56-1,BE$15-1,1,1)),OFFSET(Import.PLQ,$A56-1,BE$15-1,1,1)),(1-PLE!$AA$28)*OFFSET(Import.PLQ,$A56-1,BE$15-1,1,1))))</f>
        <v>0</v>
      </c>
      <c r="BF56" s="183">
        <f ca="1">IF(BF$13="",0,CHOOSE(Detalhamento.OpçãoServiços,OFFSET(Import.PLQ,$A56-1,BF$15-1,1,1),IF($E56&lt;&gt;1,IF(ISNUMBER(INDEX(Import.PLE,Detalhamento!$E56,Detalhamento!BF$15)),IF(INDEX(Import.PLE,Detalhamento!$E56,Detalhamento!BF$15)&lt;=mediçao,OFFSET(Import.PLQ,$A56-1,BF$15-1,1,1),0),0),PLE!$AA$28*OFFSET(Import.PLQ,$A56-1,BF$15-1,1,1)),IF($E56&lt;&gt;1,IF(ISNUMBER(INDEX(Import.PLE,Detalhamento!$E56,Detalhamento!BF$15)),IF(INDEX(Import.PLE,Detalhamento!$E56,Detalhamento!BF$15)&lt;=mediçao,0,OFFSET(Import.PLQ,$A56-1,BF$15-1,1,1)),OFFSET(Import.PLQ,$A56-1,BF$15-1,1,1)),(1-PLE!$AA$28)*OFFSET(Import.PLQ,$A56-1,BF$15-1,1,1))))</f>
        <v>0</v>
      </c>
      <c r="BG56" s="183">
        <f ca="1">IF(BG$13="",0,CHOOSE(Detalhamento.OpçãoServiços,OFFSET(Import.PLQ,$A56-1,BG$15-1,1,1),IF($E56&lt;&gt;1,IF(ISNUMBER(INDEX(Import.PLE,Detalhamento!$E56,Detalhamento!BG$15)),IF(INDEX(Import.PLE,Detalhamento!$E56,Detalhamento!BG$15)&lt;=mediçao,OFFSET(Import.PLQ,$A56-1,BG$15-1,1,1),0),0),PLE!$AA$28*OFFSET(Import.PLQ,$A56-1,BG$15-1,1,1)),IF($E56&lt;&gt;1,IF(ISNUMBER(INDEX(Import.PLE,Detalhamento!$E56,Detalhamento!BG$15)),IF(INDEX(Import.PLE,Detalhamento!$E56,Detalhamento!BG$15)&lt;=mediçao,0,OFFSET(Import.PLQ,$A56-1,BG$15-1,1,1)),OFFSET(Import.PLQ,$A56-1,BG$15-1,1,1)),(1-PLE!$AA$28)*OFFSET(Import.PLQ,$A56-1,BG$15-1,1,1))))</f>
        <v>0</v>
      </c>
      <c r="BH56" s="183">
        <f ca="1">IF(BH$13="",0,CHOOSE(Detalhamento.OpçãoServiços,OFFSET(Import.PLQ,$A56-1,BH$15-1,1,1),IF($E56&lt;&gt;1,IF(ISNUMBER(INDEX(Import.PLE,Detalhamento!$E56,Detalhamento!BH$15)),IF(INDEX(Import.PLE,Detalhamento!$E56,Detalhamento!BH$15)&lt;=mediçao,OFFSET(Import.PLQ,$A56-1,BH$15-1,1,1),0),0),PLE!$AA$28*OFFSET(Import.PLQ,$A56-1,BH$15-1,1,1)),IF($E56&lt;&gt;1,IF(ISNUMBER(INDEX(Import.PLE,Detalhamento!$E56,Detalhamento!BH$15)),IF(INDEX(Import.PLE,Detalhamento!$E56,Detalhamento!BH$15)&lt;=mediçao,0,OFFSET(Import.PLQ,$A56-1,BH$15-1,1,1)),OFFSET(Import.PLQ,$A56-1,BH$15-1,1,1)),(1-PLE!$AA$28)*OFFSET(Import.PLQ,$A56-1,BH$15-1,1,1))))</f>
        <v>0</v>
      </c>
      <c r="BI56" s="183">
        <f ca="1">IF(BI$13="",0,CHOOSE(Detalhamento.OpçãoServiços,OFFSET(Import.PLQ,$A56-1,BI$15-1,1,1),IF($E56&lt;&gt;1,IF(ISNUMBER(INDEX(Import.PLE,Detalhamento!$E56,Detalhamento!BI$15)),IF(INDEX(Import.PLE,Detalhamento!$E56,Detalhamento!BI$15)&lt;=mediçao,OFFSET(Import.PLQ,$A56-1,BI$15-1,1,1),0),0),PLE!$AA$28*OFFSET(Import.PLQ,$A56-1,BI$15-1,1,1)),IF($E56&lt;&gt;1,IF(ISNUMBER(INDEX(Import.PLE,Detalhamento!$E56,Detalhamento!BI$15)),IF(INDEX(Import.PLE,Detalhamento!$E56,Detalhamento!BI$15)&lt;=mediçao,0,OFFSET(Import.PLQ,$A56-1,BI$15-1,1,1)),OFFSET(Import.PLQ,$A56-1,BI$15-1,1,1)),(1-PLE!$AA$28)*OFFSET(Import.PLQ,$A56-1,BI$15-1,1,1))))</f>
        <v>0</v>
      </c>
    </row>
    <row r="57" spans="1:61" ht="33.75" x14ac:dyDescent="0.2">
      <c r="A57" s="196">
        <v>29</v>
      </c>
      <c r="B57" s="28" t="str">
        <f t="shared" ca="1" si="15"/>
        <v>Serviço</v>
      </c>
      <c r="E57" s="193">
        <f t="shared" ca="1" si="16"/>
        <v>9</v>
      </c>
      <c r="F57" s="194">
        <f t="shared" ca="1" si="17"/>
        <v>90029</v>
      </c>
      <c r="G57" s="194" t="str">
        <f t="shared" ca="1" si="14"/>
        <v>9.1</v>
      </c>
      <c r="H57" s="222" t="str">
        <f t="shared" ca="1" si="14"/>
        <v>PREPARO DE FUNDO DE VALA COM LARGURA MAIOR OU IGUAL A 1,5 M E MENOR QUE 2,5 M, EM LOCAL COM NÍVEL BAIXO DE INTERFERÊNCIA. AF_06/2016</v>
      </c>
      <c r="I57" s="48" t="str">
        <f t="shared" ca="1" si="18"/>
        <v>M2</v>
      </c>
      <c r="J57" s="183">
        <f t="shared" ca="1" si="19"/>
        <v>2599.02</v>
      </c>
      <c r="K57" s="83"/>
      <c r="L57" s="183">
        <f ca="1">IF(L$13="",0,CHOOSE(Detalhamento.OpçãoServiços,OFFSET(Import.PLQ,$A57-1,L$15-1,1,1),IF($E57&lt;&gt;1,IF(ISNUMBER(INDEX(Import.PLE,Detalhamento!$E57,Detalhamento!L$15)),IF(INDEX(Import.PLE,Detalhamento!$E57,Detalhamento!L$15)&lt;=mediçao,OFFSET(Import.PLQ,$A57-1,L$15-1,1,1),0),0),PLE!$AA$28*OFFSET(Import.PLQ,$A57-1,L$15-1,1,1)),IF($E57&lt;&gt;1,IF(ISNUMBER(INDEX(Import.PLE,Detalhamento!$E57,Detalhamento!L$15)),IF(INDEX(Import.PLE,Detalhamento!$E57,Detalhamento!L$15)&lt;=mediçao,0,OFFSET(Import.PLQ,$A57-1,L$15-1,1,1)),OFFSET(Import.PLQ,$A57-1,L$15-1,1,1)),(1-PLE!$AA$28)*OFFSET(Import.PLQ,$A57-1,L$15-1,1,1))))</f>
        <v>0</v>
      </c>
      <c r="M57" s="183">
        <f ca="1">IF(M$13="",0,CHOOSE(Detalhamento.OpçãoServiços,OFFSET(Import.PLQ,$A57-1,M$15-1,1,1),IF($E57&lt;&gt;1,IF(ISNUMBER(INDEX(Import.PLE,Detalhamento!$E57,Detalhamento!M$15)),IF(INDEX(Import.PLE,Detalhamento!$E57,Detalhamento!M$15)&lt;=mediçao,OFFSET(Import.PLQ,$A57-1,M$15-1,1,1),0),0),PLE!$AA$28*OFFSET(Import.PLQ,$A57-1,M$15-1,1,1)),IF($E57&lt;&gt;1,IF(ISNUMBER(INDEX(Import.PLE,Detalhamento!$E57,Detalhamento!M$15)),IF(INDEX(Import.PLE,Detalhamento!$E57,Detalhamento!M$15)&lt;=mediçao,0,OFFSET(Import.PLQ,$A57-1,M$15-1,1,1)),OFFSET(Import.PLQ,$A57-1,M$15-1,1,1)),(1-PLE!$AA$28)*OFFSET(Import.PLQ,$A57-1,M$15-1,1,1))))</f>
        <v>0</v>
      </c>
      <c r="N57" s="183">
        <f ca="1">IF(N$13="",0,CHOOSE(Detalhamento.OpçãoServiços,OFFSET(Import.PLQ,$A57-1,N$15-1,1,1),IF($E57&lt;&gt;1,IF(ISNUMBER(INDEX(Import.PLE,Detalhamento!$E57,Detalhamento!N$15)),IF(INDEX(Import.PLE,Detalhamento!$E57,Detalhamento!N$15)&lt;=mediçao,OFFSET(Import.PLQ,$A57-1,N$15-1,1,1),0),0),PLE!$AA$28*OFFSET(Import.PLQ,$A57-1,N$15-1,1,1)),IF($E57&lt;&gt;1,IF(ISNUMBER(INDEX(Import.PLE,Detalhamento!$E57,Detalhamento!N$15)),IF(INDEX(Import.PLE,Detalhamento!$E57,Detalhamento!N$15)&lt;=mediçao,0,OFFSET(Import.PLQ,$A57-1,N$15-1,1,1)),OFFSET(Import.PLQ,$A57-1,N$15-1,1,1)),(1-PLE!$AA$28)*OFFSET(Import.PLQ,$A57-1,N$15-1,1,1))))</f>
        <v>0</v>
      </c>
      <c r="O57" s="183">
        <f ca="1">IF(O$13="",0,CHOOSE(Detalhamento.OpçãoServiços,OFFSET(Import.PLQ,$A57-1,O$15-1,1,1),IF($E57&lt;&gt;1,IF(ISNUMBER(INDEX(Import.PLE,Detalhamento!$E57,Detalhamento!O$15)),IF(INDEX(Import.PLE,Detalhamento!$E57,Detalhamento!O$15)&lt;=mediçao,OFFSET(Import.PLQ,$A57-1,O$15-1,1,1),0),0),PLE!$AA$28*OFFSET(Import.PLQ,$A57-1,O$15-1,1,1)),IF($E57&lt;&gt;1,IF(ISNUMBER(INDEX(Import.PLE,Detalhamento!$E57,Detalhamento!O$15)),IF(INDEX(Import.PLE,Detalhamento!$E57,Detalhamento!O$15)&lt;=mediçao,0,OFFSET(Import.PLQ,$A57-1,O$15-1,1,1)),OFFSET(Import.PLQ,$A57-1,O$15-1,1,1)),(1-PLE!$AA$28)*OFFSET(Import.PLQ,$A57-1,O$15-1,1,1))))</f>
        <v>2599.02</v>
      </c>
      <c r="P57" s="183">
        <f ca="1">IF(P$13="",0,CHOOSE(Detalhamento.OpçãoServiços,OFFSET(Import.PLQ,$A57-1,P$15-1,1,1),IF($E57&lt;&gt;1,IF(ISNUMBER(INDEX(Import.PLE,Detalhamento!$E57,Detalhamento!P$15)),IF(INDEX(Import.PLE,Detalhamento!$E57,Detalhamento!P$15)&lt;=mediçao,OFFSET(Import.PLQ,$A57-1,P$15-1,1,1),0),0),PLE!$AA$28*OFFSET(Import.PLQ,$A57-1,P$15-1,1,1)),IF($E57&lt;&gt;1,IF(ISNUMBER(INDEX(Import.PLE,Detalhamento!$E57,Detalhamento!P$15)),IF(INDEX(Import.PLE,Detalhamento!$E57,Detalhamento!P$15)&lt;=mediçao,0,OFFSET(Import.PLQ,$A57-1,P$15-1,1,1)),OFFSET(Import.PLQ,$A57-1,P$15-1,1,1)),(1-PLE!$AA$28)*OFFSET(Import.PLQ,$A57-1,P$15-1,1,1))))</f>
        <v>0</v>
      </c>
      <c r="Q57" s="183">
        <f ca="1">IF(Q$13="",0,CHOOSE(Detalhamento.OpçãoServiços,OFFSET(Import.PLQ,$A57-1,Q$15-1,1,1),IF($E57&lt;&gt;1,IF(ISNUMBER(INDEX(Import.PLE,Detalhamento!$E57,Detalhamento!Q$15)),IF(INDEX(Import.PLE,Detalhamento!$E57,Detalhamento!Q$15)&lt;=mediçao,OFFSET(Import.PLQ,$A57-1,Q$15-1,1,1),0),0),PLE!$AA$28*OFFSET(Import.PLQ,$A57-1,Q$15-1,1,1)),IF($E57&lt;&gt;1,IF(ISNUMBER(INDEX(Import.PLE,Detalhamento!$E57,Detalhamento!Q$15)),IF(INDEX(Import.PLE,Detalhamento!$E57,Detalhamento!Q$15)&lt;=mediçao,0,OFFSET(Import.PLQ,$A57-1,Q$15-1,1,1)),OFFSET(Import.PLQ,$A57-1,Q$15-1,1,1)),(1-PLE!$AA$28)*OFFSET(Import.PLQ,$A57-1,Q$15-1,1,1))))</f>
        <v>0</v>
      </c>
      <c r="R57" s="183">
        <f ca="1">IF(R$13="",0,CHOOSE(Detalhamento.OpçãoServiços,OFFSET(Import.PLQ,$A57-1,R$15-1,1,1),IF($E57&lt;&gt;1,IF(ISNUMBER(INDEX(Import.PLE,Detalhamento!$E57,Detalhamento!R$15)),IF(INDEX(Import.PLE,Detalhamento!$E57,Detalhamento!R$15)&lt;=mediçao,OFFSET(Import.PLQ,$A57-1,R$15-1,1,1),0),0),PLE!$AA$28*OFFSET(Import.PLQ,$A57-1,R$15-1,1,1)),IF($E57&lt;&gt;1,IF(ISNUMBER(INDEX(Import.PLE,Detalhamento!$E57,Detalhamento!R$15)),IF(INDEX(Import.PLE,Detalhamento!$E57,Detalhamento!R$15)&lt;=mediçao,0,OFFSET(Import.PLQ,$A57-1,R$15-1,1,1)),OFFSET(Import.PLQ,$A57-1,R$15-1,1,1)),(1-PLE!$AA$28)*OFFSET(Import.PLQ,$A57-1,R$15-1,1,1))))</f>
        <v>0</v>
      </c>
      <c r="S57" s="183">
        <f ca="1">IF(S$13="",0,CHOOSE(Detalhamento.OpçãoServiços,OFFSET(Import.PLQ,$A57-1,S$15-1,1,1),IF($E57&lt;&gt;1,IF(ISNUMBER(INDEX(Import.PLE,Detalhamento!$E57,Detalhamento!S$15)),IF(INDEX(Import.PLE,Detalhamento!$E57,Detalhamento!S$15)&lt;=mediçao,OFFSET(Import.PLQ,$A57-1,S$15-1,1,1),0),0),PLE!$AA$28*OFFSET(Import.PLQ,$A57-1,S$15-1,1,1)),IF($E57&lt;&gt;1,IF(ISNUMBER(INDEX(Import.PLE,Detalhamento!$E57,Detalhamento!S$15)),IF(INDEX(Import.PLE,Detalhamento!$E57,Detalhamento!S$15)&lt;=mediçao,0,OFFSET(Import.PLQ,$A57-1,S$15-1,1,1)),OFFSET(Import.PLQ,$A57-1,S$15-1,1,1)),(1-PLE!$AA$28)*OFFSET(Import.PLQ,$A57-1,S$15-1,1,1))))</f>
        <v>0</v>
      </c>
      <c r="T57" s="183">
        <f ca="1">IF(T$13="",0,CHOOSE(Detalhamento.OpçãoServiços,OFFSET(Import.PLQ,$A57-1,T$15-1,1,1),IF($E57&lt;&gt;1,IF(ISNUMBER(INDEX(Import.PLE,Detalhamento!$E57,Detalhamento!T$15)),IF(INDEX(Import.PLE,Detalhamento!$E57,Detalhamento!T$15)&lt;=mediçao,OFFSET(Import.PLQ,$A57-1,T$15-1,1,1),0),0),PLE!$AA$28*OFFSET(Import.PLQ,$A57-1,T$15-1,1,1)),IF($E57&lt;&gt;1,IF(ISNUMBER(INDEX(Import.PLE,Detalhamento!$E57,Detalhamento!T$15)),IF(INDEX(Import.PLE,Detalhamento!$E57,Detalhamento!T$15)&lt;=mediçao,0,OFFSET(Import.PLQ,$A57-1,T$15-1,1,1)),OFFSET(Import.PLQ,$A57-1,T$15-1,1,1)),(1-PLE!$AA$28)*OFFSET(Import.PLQ,$A57-1,T$15-1,1,1))))</f>
        <v>0</v>
      </c>
      <c r="U57" s="183">
        <f ca="1">IF(U$13="",0,CHOOSE(Detalhamento.OpçãoServiços,OFFSET(Import.PLQ,$A57-1,U$15-1,1,1),IF($E57&lt;&gt;1,IF(ISNUMBER(INDEX(Import.PLE,Detalhamento!$E57,Detalhamento!U$15)),IF(INDEX(Import.PLE,Detalhamento!$E57,Detalhamento!U$15)&lt;=mediçao,OFFSET(Import.PLQ,$A57-1,U$15-1,1,1),0),0),PLE!$AA$28*OFFSET(Import.PLQ,$A57-1,U$15-1,1,1)),IF($E57&lt;&gt;1,IF(ISNUMBER(INDEX(Import.PLE,Detalhamento!$E57,Detalhamento!U$15)),IF(INDEX(Import.PLE,Detalhamento!$E57,Detalhamento!U$15)&lt;=mediçao,0,OFFSET(Import.PLQ,$A57-1,U$15-1,1,1)),OFFSET(Import.PLQ,$A57-1,U$15-1,1,1)),(1-PLE!$AA$28)*OFFSET(Import.PLQ,$A57-1,U$15-1,1,1))))</f>
        <v>0</v>
      </c>
      <c r="V57" s="183">
        <f ca="1">IF(V$13="",0,CHOOSE(Detalhamento.OpçãoServiços,OFFSET(Import.PLQ,$A57-1,V$15-1,1,1),IF($E57&lt;&gt;1,IF(ISNUMBER(INDEX(Import.PLE,Detalhamento!$E57,Detalhamento!V$15)),IF(INDEX(Import.PLE,Detalhamento!$E57,Detalhamento!V$15)&lt;=mediçao,OFFSET(Import.PLQ,$A57-1,V$15-1,1,1),0),0),PLE!$AA$28*OFFSET(Import.PLQ,$A57-1,V$15-1,1,1)),IF($E57&lt;&gt;1,IF(ISNUMBER(INDEX(Import.PLE,Detalhamento!$E57,Detalhamento!V$15)),IF(INDEX(Import.PLE,Detalhamento!$E57,Detalhamento!V$15)&lt;=mediçao,0,OFFSET(Import.PLQ,$A57-1,V$15-1,1,1)),OFFSET(Import.PLQ,$A57-1,V$15-1,1,1)),(1-PLE!$AA$28)*OFFSET(Import.PLQ,$A57-1,V$15-1,1,1))))</f>
        <v>0</v>
      </c>
      <c r="W57" s="183">
        <f ca="1">IF(W$13="",0,CHOOSE(Detalhamento.OpçãoServiços,OFFSET(Import.PLQ,$A57-1,W$15-1,1,1),IF($E57&lt;&gt;1,IF(ISNUMBER(INDEX(Import.PLE,Detalhamento!$E57,Detalhamento!W$15)),IF(INDEX(Import.PLE,Detalhamento!$E57,Detalhamento!W$15)&lt;=mediçao,OFFSET(Import.PLQ,$A57-1,W$15-1,1,1),0),0),PLE!$AA$28*OFFSET(Import.PLQ,$A57-1,W$15-1,1,1)),IF($E57&lt;&gt;1,IF(ISNUMBER(INDEX(Import.PLE,Detalhamento!$E57,Detalhamento!W$15)),IF(INDEX(Import.PLE,Detalhamento!$E57,Detalhamento!W$15)&lt;=mediçao,0,OFFSET(Import.PLQ,$A57-1,W$15-1,1,1)),OFFSET(Import.PLQ,$A57-1,W$15-1,1,1)),(1-PLE!$AA$28)*OFFSET(Import.PLQ,$A57-1,W$15-1,1,1))))</f>
        <v>0</v>
      </c>
      <c r="X57" s="183">
        <f ca="1">IF(X$13="",0,CHOOSE(Detalhamento.OpçãoServiços,OFFSET(Import.PLQ,$A57-1,X$15-1,1,1),IF($E57&lt;&gt;1,IF(ISNUMBER(INDEX(Import.PLE,Detalhamento!$E57,Detalhamento!X$15)),IF(INDEX(Import.PLE,Detalhamento!$E57,Detalhamento!X$15)&lt;=mediçao,OFFSET(Import.PLQ,$A57-1,X$15-1,1,1),0),0),PLE!$AA$28*OFFSET(Import.PLQ,$A57-1,X$15-1,1,1)),IF($E57&lt;&gt;1,IF(ISNUMBER(INDEX(Import.PLE,Detalhamento!$E57,Detalhamento!X$15)),IF(INDEX(Import.PLE,Detalhamento!$E57,Detalhamento!X$15)&lt;=mediçao,0,OFFSET(Import.PLQ,$A57-1,X$15-1,1,1)),OFFSET(Import.PLQ,$A57-1,X$15-1,1,1)),(1-PLE!$AA$28)*OFFSET(Import.PLQ,$A57-1,X$15-1,1,1))))</f>
        <v>0</v>
      </c>
      <c r="Y57" s="183">
        <f ca="1">IF(Y$13="",0,CHOOSE(Detalhamento.OpçãoServiços,OFFSET(Import.PLQ,$A57-1,Y$15-1,1,1),IF($E57&lt;&gt;1,IF(ISNUMBER(INDEX(Import.PLE,Detalhamento!$E57,Detalhamento!Y$15)),IF(INDEX(Import.PLE,Detalhamento!$E57,Detalhamento!Y$15)&lt;=mediçao,OFFSET(Import.PLQ,$A57-1,Y$15-1,1,1),0),0),PLE!$AA$28*OFFSET(Import.PLQ,$A57-1,Y$15-1,1,1)),IF($E57&lt;&gt;1,IF(ISNUMBER(INDEX(Import.PLE,Detalhamento!$E57,Detalhamento!Y$15)),IF(INDEX(Import.PLE,Detalhamento!$E57,Detalhamento!Y$15)&lt;=mediçao,0,OFFSET(Import.PLQ,$A57-1,Y$15-1,1,1)),OFFSET(Import.PLQ,$A57-1,Y$15-1,1,1)),(1-PLE!$AA$28)*OFFSET(Import.PLQ,$A57-1,Y$15-1,1,1))))</f>
        <v>0</v>
      </c>
      <c r="Z57" s="183">
        <f ca="1">IF(Z$13="",0,CHOOSE(Detalhamento.OpçãoServiços,OFFSET(Import.PLQ,$A57-1,Z$15-1,1,1),IF($E57&lt;&gt;1,IF(ISNUMBER(INDEX(Import.PLE,Detalhamento!$E57,Detalhamento!Z$15)),IF(INDEX(Import.PLE,Detalhamento!$E57,Detalhamento!Z$15)&lt;=mediçao,OFFSET(Import.PLQ,$A57-1,Z$15-1,1,1),0),0),PLE!$AA$28*OFFSET(Import.PLQ,$A57-1,Z$15-1,1,1)),IF($E57&lt;&gt;1,IF(ISNUMBER(INDEX(Import.PLE,Detalhamento!$E57,Detalhamento!Z$15)),IF(INDEX(Import.PLE,Detalhamento!$E57,Detalhamento!Z$15)&lt;=mediçao,0,OFFSET(Import.PLQ,$A57-1,Z$15-1,1,1)),OFFSET(Import.PLQ,$A57-1,Z$15-1,1,1)),(1-PLE!$AA$28)*OFFSET(Import.PLQ,$A57-1,Z$15-1,1,1))))</f>
        <v>0</v>
      </c>
      <c r="AA57" s="183">
        <f ca="1">IF(AA$13="",0,CHOOSE(Detalhamento.OpçãoServiços,OFFSET(Import.PLQ,$A57-1,AA$15-1,1,1),IF($E57&lt;&gt;1,IF(ISNUMBER(INDEX(Import.PLE,Detalhamento!$E57,Detalhamento!AA$15)),IF(INDEX(Import.PLE,Detalhamento!$E57,Detalhamento!AA$15)&lt;=mediçao,OFFSET(Import.PLQ,$A57-1,AA$15-1,1,1),0),0),PLE!$AA$28*OFFSET(Import.PLQ,$A57-1,AA$15-1,1,1)),IF($E57&lt;&gt;1,IF(ISNUMBER(INDEX(Import.PLE,Detalhamento!$E57,Detalhamento!AA$15)),IF(INDEX(Import.PLE,Detalhamento!$E57,Detalhamento!AA$15)&lt;=mediçao,0,OFFSET(Import.PLQ,$A57-1,AA$15-1,1,1)),OFFSET(Import.PLQ,$A57-1,AA$15-1,1,1)),(1-PLE!$AA$28)*OFFSET(Import.PLQ,$A57-1,AA$15-1,1,1))))</f>
        <v>0</v>
      </c>
      <c r="AB57" s="183">
        <f ca="1">IF(AB$13="",0,CHOOSE(Detalhamento.OpçãoServiços,OFFSET(Import.PLQ,$A57-1,AB$15-1,1,1),IF($E57&lt;&gt;1,IF(ISNUMBER(INDEX(Import.PLE,Detalhamento!$E57,Detalhamento!AB$15)),IF(INDEX(Import.PLE,Detalhamento!$E57,Detalhamento!AB$15)&lt;=mediçao,OFFSET(Import.PLQ,$A57-1,AB$15-1,1,1),0),0),PLE!$AA$28*OFFSET(Import.PLQ,$A57-1,AB$15-1,1,1)),IF($E57&lt;&gt;1,IF(ISNUMBER(INDEX(Import.PLE,Detalhamento!$E57,Detalhamento!AB$15)),IF(INDEX(Import.PLE,Detalhamento!$E57,Detalhamento!AB$15)&lt;=mediçao,0,OFFSET(Import.PLQ,$A57-1,AB$15-1,1,1)),OFFSET(Import.PLQ,$A57-1,AB$15-1,1,1)),(1-PLE!$AA$28)*OFFSET(Import.PLQ,$A57-1,AB$15-1,1,1))))</f>
        <v>0</v>
      </c>
      <c r="AC57" s="183">
        <f ca="1">IF(AC$13="",0,CHOOSE(Detalhamento.OpçãoServiços,OFFSET(Import.PLQ,$A57-1,AC$15-1,1,1),IF($E57&lt;&gt;1,IF(ISNUMBER(INDEX(Import.PLE,Detalhamento!$E57,Detalhamento!AC$15)),IF(INDEX(Import.PLE,Detalhamento!$E57,Detalhamento!AC$15)&lt;=mediçao,OFFSET(Import.PLQ,$A57-1,AC$15-1,1,1),0),0),PLE!$AA$28*OFFSET(Import.PLQ,$A57-1,AC$15-1,1,1)),IF($E57&lt;&gt;1,IF(ISNUMBER(INDEX(Import.PLE,Detalhamento!$E57,Detalhamento!AC$15)),IF(INDEX(Import.PLE,Detalhamento!$E57,Detalhamento!AC$15)&lt;=mediçao,0,OFFSET(Import.PLQ,$A57-1,AC$15-1,1,1)),OFFSET(Import.PLQ,$A57-1,AC$15-1,1,1)),(1-PLE!$AA$28)*OFFSET(Import.PLQ,$A57-1,AC$15-1,1,1))))</f>
        <v>0</v>
      </c>
      <c r="AD57" s="183">
        <f ca="1">IF(AD$13="",0,CHOOSE(Detalhamento.OpçãoServiços,OFFSET(Import.PLQ,$A57-1,AD$15-1,1,1),IF($E57&lt;&gt;1,IF(ISNUMBER(INDEX(Import.PLE,Detalhamento!$E57,Detalhamento!AD$15)),IF(INDEX(Import.PLE,Detalhamento!$E57,Detalhamento!AD$15)&lt;=mediçao,OFFSET(Import.PLQ,$A57-1,AD$15-1,1,1),0),0),PLE!$AA$28*OFFSET(Import.PLQ,$A57-1,AD$15-1,1,1)),IF($E57&lt;&gt;1,IF(ISNUMBER(INDEX(Import.PLE,Detalhamento!$E57,Detalhamento!AD$15)),IF(INDEX(Import.PLE,Detalhamento!$E57,Detalhamento!AD$15)&lt;=mediçao,0,OFFSET(Import.PLQ,$A57-1,AD$15-1,1,1)),OFFSET(Import.PLQ,$A57-1,AD$15-1,1,1)),(1-PLE!$AA$28)*OFFSET(Import.PLQ,$A57-1,AD$15-1,1,1))))</f>
        <v>0</v>
      </c>
      <c r="AE57" s="183">
        <f ca="1">IF(AE$13="",0,CHOOSE(Detalhamento.OpçãoServiços,OFFSET(Import.PLQ,$A57-1,AE$15-1,1,1),IF($E57&lt;&gt;1,IF(ISNUMBER(INDEX(Import.PLE,Detalhamento!$E57,Detalhamento!AE$15)),IF(INDEX(Import.PLE,Detalhamento!$E57,Detalhamento!AE$15)&lt;=mediçao,OFFSET(Import.PLQ,$A57-1,AE$15-1,1,1),0),0),PLE!$AA$28*OFFSET(Import.PLQ,$A57-1,AE$15-1,1,1)),IF($E57&lt;&gt;1,IF(ISNUMBER(INDEX(Import.PLE,Detalhamento!$E57,Detalhamento!AE$15)),IF(INDEX(Import.PLE,Detalhamento!$E57,Detalhamento!AE$15)&lt;=mediçao,0,OFFSET(Import.PLQ,$A57-1,AE$15-1,1,1)),OFFSET(Import.PLQ,$A57-1,AE$15-1,1,1)),(1-PLE!$AA$28)*OFFSET(Import.PLQ,$A57-1,AE$15-1,1,1))))</f>
        <v>0</v>
      </c>
      <c r="AF57" s="183">
        <f ca="1">IF(AF$13="",0,CHOOSE(Detalhamento.OpçãoServiços,OFFSET(Import.PLQ,$A57-1,AF$15-1,1,1),IF($E57&lt;&gt;1,IF(ISNUMBER(INDEX(Import.PLE,Detalhamento!$E57,Detalhamento!AF$15)),IF(INDEX(Import.PLE,Detalhamento!$E57,Detalhamento!AF$15)&lt;=mediçao,OFFSET(Import.PLQ,$A57-1,AF$15-1,1,1),0),0),PLE!$AA$28*OFFSET(Import.PLQ,$A57-1,AF$15-1,1,1)),IF($E57&lt;&gt;1,IF(ISNUMBER(INDEX(Import.PLE,Detalhamento!$E57,Detalhamento!AF$15)),IF(INDEX(Import.PLE,Detalhamento!$E57,Detalhamento!AF$15)&lt;=mediçao,0,OFFSET(Import.PLQ,$A57-1,AF$15-1,1,1)),OFFSET(Import.PLQ,$A57-1,AF$15-1,1,1)),(1-PLE!$AA$28)*OFFSET(Import.PLQ,$A57-1,AF$15-1,1,1))))</f>
        <v>0</v>
      </c>
      <c r="AG57" s="183">
        <f ca="1">IF(AG$13="",0,CHOOSE(Detalhamento.OpçãoServiços,OFFSET(Import.PLQ,$A57-1,AG$15-1,1,1),IF($E57&lt;&gt;1,IF(ISNUMBER(INDEX(Import.PLE,Detalhamento!$E57,Detalhamento!AG$15)),IF(INDEX(Import.PLE,Detalhamento!$E57,Detalhamento!AG$15)&lt;=mediçao,OFFSET(Import.PLQ,$A57-1,AG$15-1,1,1),0),0),PLE!$AA$28*OFFSET(Import.PLQ,$A57-1,AG$15-1,1,1)),IF($E57&lt;&gt;1,IF(ISNUMBER(INDEX(Import.PLE,Detalhamento!$E57,Detalhamento!AG$15)),IF(INDEX(Import.PLE,Detalhamento!$E57,Detalhamento!AG$15)&lt;=mediçao,0,OFFSET(Import.PLQ,$A57-1,AG$15-1,1,1)),OFFSET(Import.PLQ,$A57-1,AG$15-1,1,1)),(1-PLE!$AA$28)*OFFSET(Import.PLQ,$A57-1,AG$15-1,1,1))))</f>
        <v>0</v>
      </c>
      <c r="AH57" s="183">
        <f ca="1">IF(AH$13="",0,CHOOSE(Detalhamento.OpçãoServiços,OFFSET(Import.PLQ,$A57-1,AH$15-1,1,1),IF($E57&lt;&gt;1,IF(ISNUMBER(INDEX(Import.PLE,Detalhamento!$E57,Detalhamento!AH$15)),IF(INDEX(Import.PLE,Detalhamento!$E57,Detalhamento!AH$15)&lt;=mediçao,OFFSET(Import.PLQ,$A57-1,AH$15-1,1,1),0),0),PLE!$AA$28*OFFSET(Import.PLQ,$A57-1,AH$15-1,1,1)),IF($E57&lt;&gt;1,IF(ISNUMBER(INDEX(Import.PLE,Detalhamento!$E57,Detalhamento!AH$15)),IF(INDEX(Import.PLE,Detalhamento!$E57,Detalhamento!AH$15)&lt;=mediçao,0,OFFSET(Import.PLQ,$A57-1,AH$15-1,1,1)),OFFSET(Import.PLQ,$A57-1,AH$15-1,1,1)),(1-PLE!$AA$28)*OFFSET(Import.PLQ,$A57-1,AH$15-1,1,1))))</f>
        <v>0</v>
      </c>
      <c r="AI57" s="183">
        <f ca="1">IF(AI$13="",0,CHOOSE(Detalhamento.OpçãoServiços,OFFSET(Import.PLQ,$A57-1,AI$15-1,1,1),IF($E57&lt;&gt;1,IF(ISNUMBER(INDEX(Import.PLE,Detalhamento!$E57,Detalhamento!AI$15)),IF(INDEX(Import.PLE,Detalhamento!$E57,Detalhamento!AI$15)&lt;=mediçao,OFFSET(Import.PLQ,$A57-1,AI$15-1,1,1),0),0),PLE!$AA$28*OFFSET(Import.PLQ,$A57-1,AI$15-1,1,1)),IF($E57&lt;&gt;1,IF(ISNUMBER(INDEX(Import.PLE,Detalhamento!$E57,Detalhamento!AI$15)),IF(INDEX(Import.PLE,Detalhamento!$E57,Detalhamento!AI$15)&lt;=mediçao,0,OFFSET(Import.PLQ,$A57-1,AI$15-1,1,1)),OFFSET(Import.PLQ,$A57-1,AI$15-1,1,1)),(1-PLE!$AA$28)*OFFSET(Import.PLQ,$A57-1,AI$15-1,1,1))))</f>
        <v>0</v>
      </c>
      <c r="AJ57" s="183">
        <f ca="1">IF(AJ$13="",0,CHOOSE(Detalhamento.OpçãoServiços,OFFSET(Import.PLQ,$A57-1,AJ$15-1,1,1),IF($E57&lt;&gt;1,IF(ISNUMBER(INDEX(Import.PLE,Detalhamento!$E57,Detalhamento!AJ$15)),IF(INDEX(Import.PLE,Detalhamento!$E57,Detalhamento!AJ$15)&lt;=mediçao,OFFSET(Import.PLQ,$A57-1,AJ$15-1,1,1),0),0),PLE!$AA$28*OFFSET(Import.PLQ,$A57-1,AJ$15-1,1,1)),IF($E57&lt;&gt;1,IF(ISNUMBER(INDEX(Import.PLE,Detalhamento!$E57,Detalhamento!AJ$15)),IF(INDEX(Import.PLE,Detalhamento!$E57,Detalhamento!AJ$15)&lt;=mediçao,0,OFFSET(Import.PLQ,$A57-1,AJ$15-1,1,1)),OFFSET(Import.PLQ,$A57-1,AJ$15-1,1,1)),(1-PLE!$AA$28)*OFFSET(Import.PLQ,$A57-1,AJ$15-1,1,1))))</f>
        <v>0</v>
      </c>
      <c r="AK57" s="183">
        <f ca="1">IF(AK$13="",0,CHOOSE(Detalhamento.OpçãoServiços,OFFSET(Import.PLQ,$A57-1,AK$15-1,1,1),IF($E57&lt;&gt;1,IF(ISNUMBER(INDEX(Import.PLE,Detalhamento!$E57,Detalhamento!AK$15)),IF(INDEX(Import.PLE,Detalhamento!$E57,Detalhamento!AK$15)&lt;=mediçao,OFFSET(Import.PLQ,$A57-1,AK$15-1,1,1),0),0),PLE!$AA$28*OFFSET(Import.PLQ,$A57-1,AK$15-1,1,1)),IF($E57&lt;&gt;1,IF(ISNUMBER(INDEX(Import.PLE,Detalhamento!$E57,Detalhamento!AK$15)),IF(INDEX(Import.PLE,Detalhamento!$E57,Detalhamento!AK$15)&lt;=mediçao,0,OFFSET(Import.PLQ,$A57-1,AK$15-1,1,1)),OFFSET(Import.PLQ,$A57-1,AK$15-1,1,1)),(1-PLE!$AA$28)*OFFSET(Import.PLQ,$A57-1,AK$15-1,1,1))))</f>
        <v>0</v>
      </c>
      <c r="AL57" s="183">
        <f ca="1">IF(AL$13="",0,CHOOSE(Detalhamento.OpçãoServiços,OFFSET(Import.PLQ,$A57-1,AL$15-1,1,1),IF($E57&lt;&gt;1,IF(ISNUMBER(INDEX(Import.PLE,Detalhamento!$E57,Detalhamento!AL$15)),IF(INDEX(Import.PLE,Detalhamento!$E57,Detalhamento!AL$15)&lt;=mediçao,OFFSET(Import.PLQ,$A57-1,AL$15-1,1,1),0),0),PLE!$AA$28*OFFSET(Import.PLQ,$A57-1,AL$15-1,1,1)),IF($E57&lt;&gt;1,IF(ISNUMBER(INDEX(Import.PLE,Detalhamento!$E57,Detalhamento!AL$15)),IF(INDEX(Import.PLE,Detalhamento!$E57,Detalhamento!AL$15)&lt;=mediçao,0,OFFSET(Import.PLQ,$A57-1,AL$15-1,1,1)),OFFSET(Import.PLQ,$A57-1,AL$15-1,1,1)),(1-PLE!$AA$28)*OFFSET(Import.PLQ,$A57-1,AL$15-1,1,1))))</f>
        <v>0</v>
      </c>
      <c r="AM57" s="183">
        <f ca="1">IF(AM$13="",0,CHOOSE(Detalhamento.OpçãoServiços,OFFSET(Import.PLQ,$A57-1,AM$15-1,1,1),IF($E57&lt;&gt;1,IF(ISNUMBER(INDEX(Import.PLE,Detalhamento!$E57,Detalhamento!AM$15)),IF(INDEX(Import.PLE,Detalhamento!$E57,Detalhamento!AM$15)&lt;=mediçao,OFFSET(Import.PLQ,$A57-1,AM$15-1,1,1),0),0),PLE!$AA$28*OFFSET(Import.PLQ,$A57-1,AM$15-1,1,1)),IF($E57&lt;&gt;1,IF(ISNUMBER(INDEX(Import.PLE,Detalhamento!$E57,Detalhamento!AM$15)),IF(INDEX(Import.PLE,Detalhamento!$E57,Detalhamento!AM$15)&lt;=mediçao,0,OFFSET(Import.PLQ,$A57-1,AM$15-1,1,1)),OFFSET(Import.PLQ,$A57-1,AM$15-1,1,1)),(1-PLE!$AA$28)*OFFSET(Import.PLQ,$A57-1,AM$15-1,1,1))))</f>
        <v>0</v>
      </c>
      <c r="AN57" s="183">
        <f ca="1">IF(AN$13="",0,CHOOSE(Detalhamento.OpçãoServiços,OFFSET(Import.PLQ,$A57-1,AN$15-1,1,1),IF($E57&lt;&gt;1,IF(ISNUMBER(INDEX(Import.PLE,Detalhamento!$E57,Detalhamento!AN$15)),IF(INDEX(Import.PLE,Detalhamento!$E57,Detalhamento!AN$15)&lt;=mediçao,OFFSET(Import.PLQ,$A57-1,AN$15-1,1,1),0),0),PLE!$AA$28*OFFSET(Import.PLQ,$A57-1,AN$15-1,1,1)),IF($E57&lt;&gt;1,IF(ISNUMBER(INDEX(Import.PLE,Detalhamento!$E57,Detalhamento!AN$15)),IF(INDEX(Import.PLE,Detalhamento!$E57,Detalhamento!AN$15)&lt;=mediçao,0,OFFSET(Import.PLQ,$A57-1,AN$15-1,1,1)),OFFSET(Import.PLQ,$A57-1,AN$15-1,1,1)),(1-PLE!$AA$28)*OFFSET(Import.PLQ,$A57-1,AN$15-1,1,1))))</f>
        <v>0</v>
      </c>
      <c r="AO57" s="183">
        <f ca="1">IF(AO$13="",0,CHOOSE(Detalhamento.OpçãoServiços,OFFSET(Import.PLQ,$A57-1,AO$15-1,1,1),IF($E57&lt;&gt;1,IF(ISNUMBER(INDEX(Import.PLE,Detalhamento!$E57,Detalhamento!AO$15)),IF(INDEX(Import.PLE,Detalhamento!$E57,Detalhamento!AO$15)&lt;=mediçao,OFFSET(Import.PLQ,$A57-1,AO$15-1,1,1),0),0),PLE!$AA$28*OFFSET(Import.PLQ,$A57-1,AO$15-1,1,1)),IF($E57&lt;&gt;1,IF(ISNUMBER(INDEX(Import.PLE,Detalhamento!$E57,Detalhamento!AO$15)),IF(INDEX(Import.PLE,Detalhamento!$E57,Detalhamento!AO$15)&lt;=mediçao,0,OFFSET(Import.PLQ,$A57-1,AO$15-1,1,1)),OFFSET(Import.PLQ,$A57-1,AO$15-1,1,1)),(1-PLE!$AA$28)*OFFSET(Import.PLQ,$A57-1,AO$15-1,1,1))))</f>
        <v>0</v>
      </c>
      <c r="AP57" s="183">
        <f ca="1">IF(AP$13="",0,CHOOSE(Detalhamento.OpçãoServiços,OFFSET(Import.PLQ,$A57-1,AP$15-1,1,1),IF($E57&lt;&gt;1,IF(ISNUMBER(INDEX(Import.PLE,Detalhamento!$E57,Detalhamento!AP$15)),IF(INDEX(Import.PLE,Detalhamento!$E57,Detalhamento!AP$15)&lt;=mediçao,OFFSET(Import.PLQ,$A57-1,AP$15-1,1,1),0),0),PLE!$AA$28*OFFSET(Import.PLQ,$A57-1,AP$15-1,1,1)),IF($E57&lt;&gt;1,IF(ISNUMBER(INDEX(Import.PLE,Detalhamento!$E57,Detalhamento!AP$15)),IF(INDEX(Import.PLE,Detalhamento!$E57,Detalhamento!AP$15)&lt;=mediçao,0,OFFSET(Import.PLQ,$A57-1,AP$15-1,1,1)),OFFSET(Import.PLQ,$A57-1,AP$15-1,1,1)),(1-PLE!$AA$28)*OFFSET(Import.PLQ,$A57-1,AP$15-1,1,1))))</f>
        <v>0</v>
      </c>
      <c r="AQ57" s="183">
        <f ca="1">IF(AQ$13="",0,CHOOSE(Detalhamento.OpçãoServiços,OFFSET(Import.PLQ,$A57-1,AQ$15-1,1,1),IF($E57&lt;&gt;1,IF(ISNUMBER(INDEX(Import.PLE,Detalhamento!$E57,Detalhamento!AQ$15)),IF(INDEX(Import.PLE,Detalhamento!$E57,Detalhamento!AQ$15)&lt;=mediçao,OFFSET(Import.PLQ,$A57-1,AQ$15-1,1,1),0),0),PLE!$AA$28*OFFSET(Import.PLQ,$A57-1,AQ$15-1,1,1)),IF($E57&lt;&gt;1,IF(ISNUMBER(INDEX(Import.PLE,Detalhamento!$E57,Detalhamento!AQ$15)),IF(INDEX(Import.PLE,Detalhamento!$E57,Detalhamento!AQ$15)&lt;=mediçao,0,OFFSET(Import.PLQ,$A57-1,AQ$15-1,1,1)),OFFSET(Import.PLQ,$A57-1,AQ$15-1,1,1)),(1-PLE!$AA$28)*OFFSET(Import.PLQ,$A57-1,AQ$15-1,1,1))))</f>
        <v>0</v>
      </c>
      <c r="AR57" s="183">
        <f ca="1">IF(AR$13="",0,CHOOSE(Detalhamento.OpçãoServiços,OFFSET(Import.PLQ,$A57-1,AR$15-1,1,1),IF($E57&lt;&gt;1,IF(ISNUMBER(INDEX(Import.PLE,Detalhamento!$E57,Detalhamento!AR$15)),IF(INDEX(Import.PLE,Detalhamento!$E57,Detalhamento!AR$15)&lt;=mediçao,OFFSET(Import.PLQ,$A57-1,AR$15-1,1,1),0),0),PLE!$AA$28*OFFSET(Import.PLQ,$A57-1,AR$15-1,1,1)),IF($E57&lt;&gt;1,IF(ISNUMBER(INDEX(Import.PLE,Detalhamento!$E57,Detalhamento!AR$15)),IF(INDEX(Import.PLE,Detalhamento!$E57,Detalhamento!AR$15)&lt;=mediçao,0,OFFSET(Import.PLQ,$A57-1,AR$15-1,1,1)),OFFSET(Import.PLQ,$A57-1,AR$15-1,1,1)),(1-PLE!$AA$28)*OFFSET(Import.PLQ,$A57-1,AR$15-1,1,1))))</f>
        <v>0</v>
      </c>
      <c r="AS57" s="183">
        <f ca="1">IF(AS$13="",0,CHOOSE(Detalhamento.OpçãoServiços,OFFSET(Import.PLQ,$A57-1,AS$15-1,1,1),IF($E57&lt;&gt;1,IF(ISNUMBER(INDEX(Import.PLE,Detalhamento!$E57,Detalhamento!AS$15)),IF(INDEX(Import.PLE,Detalhamento!$E57,Detalhamento!AS$15)&lt;=mediçao,OFFSET(Import.PLQ,$A57-1,AS$15-1,1,1),0),0),PLE!$AA$28*OFFSET(Import.PLQ,$A57-1,AS$15-1,1,1)),IF($E57&lt;&gt;1,IF(ISNUMBER(INDEX(Import.PLE,Detalhamento!$E57,Detalhamento!AS$15)),IF(INDEX(Import.PLE,Detalhamento!$E57,Detalhamento!AS$15)&lt;=mediçao,0,OFFSET(Import.PLQ,$A57-1,AS$15-1,1,1)),OFFSET(Import.PLQ,$A57-1,AS$15-1,1,1)),(1-PLE!$AA$28)*OFFSET(Import.PLQ,$A57-1,AS$15-1,1,1))))</f>
        <v>0</v>
      </c>
      <c r="AT57" s="183">
        <f ca="1">IF(AT$13="",0,CHOOSE(Detalhamento.OpçãoServiços,OFFSET(Import.PLQ,$A57-1,AT$15-1,1,1),IF($E57&lt;&gt;1,IF(ISNUMBER(INDEX(Import.PLE,Detalhamento!$E57,Detalhamento!AT$15)),IF(INDEX(Import.PLE,Detalhamento!$E57,Detalhamento!AT$15)&lt;=mediçao,OFFSET(Import.PLQ,$A57-1,AT$15-1,1,1),0),0),PLE!$AA$28*OFFSET(Import.PLQ,$A57-1,AT$15-1,1,1)),IF($E57&lt;&gt;1,IF(ISNUMBER(INDEX(Import.PLE,Detalhamento!$E57,Detalhamento!AT$15)),IF(INDEX(Import.PLE,Detalhamento!$E57,Detalhamento!AT$15)&lt;=mediçao,0,OFFSET(Import.PLQ,$A57-1,AT$15-1,1,1)),OFFSET(Import.PLQ,$A57-1,AT$15-1,1,1)),(1-PLE!$AA$28)*OFFSET(Import.PLQ,$A57-1,AT$15-1,1,1))))</f>
        <v>0</v>
      </c>
      <c r="AU57" s="183">
        <f ca="1">IF(AU$13="",0,CHOOSE(Detalhamento.OpçãoServiços,OFFSET(Import.PLQ,$A57-1,AU$15-1,1,1),IF($E57&lt;&gt;1,IF(ISNUMBER(INDEX(Import.PLE,Detalhamento!$E57,Detalhamento!AU$15)),IF(INDEX(Import.PLE,Detalhamento!$E57,Detalhamento!AU$15)&lt;=mediçao,OFFSET(Import.PLQ,$A57-1,AU$15-1,1,1),0),0),PLE!$AA$28*OFFSET(Import.PLQ,$A57-1,AU$15-1,1,1)),IF($E57&lt;&gt;1,IF(ISNUMBER(INDEX(Import.PLE,Detalhamento!$E57,Detalhamento!AU$15)),IF(INDEX(Import.PLE,Detalhamento!$E57,Detalhamento!AU$15)&lt;=mediçao,0,OFFSET(Import.PLQ,$A57-1,AU$15-1,1,1)),OFFSET(Import.PLQ,$A57-1,AU$15-1,1,1)),(1-PLE!$AA$28)*OFFSET(Import.PLQ,$A57-1,AU$15-1,1,1))))</f>
        <v>0</v>
      </c>
      <c r="AV57" s="183">
        <f ca="1">IF(AV$13="",0,CHOOSE(Detalhamento.OpçãoServiços,OFFSET(Import.PLQ,$A57-1,AV$15-1,1,1),IF($E57&lt;&gt;1,IF(ISNUMBER(INDEX(Import.PLE,Detalhamento!$E57,Detalhamento!AV$15)),IF(INDEX(Import.PLE,Detalhamento!$E57,Detalhamento!AV$15)&lt;=mediçao,OFFSET(Import.PLQ,$A57-1,AV$15-1,1,1),0),0),PLE!$AA$28*OFFSET(Import.PLQ,$A57-1,AV$15-1,1,1)),IF($E57&lt;&gt;1,IF(ISNUMBER(INDEX(Import.PLE,Detalhamento!$E57,Detalhamento!AV$15)),IF(INDEX(Import.PLE,Detalhamento!$E57,Detalhamento!AV$15)&lt;=mediçao,0,OFFSET(Import.PLQ,$A57-1,AV$15-1,1,1)),OFFSET(Import.PLQ,$A57-1,AV$15-1,1,1)),(1-PLE!$AA$28)*OFFSET(Import.PLQ,$A57-1,AV$15-1,1,1))))</f>
        <v>0</v>
      </c>
      <c r="AW57" s="183">
        <f ca="1">IF(AW$13="",0,CHOOSE(Detalhamento.OpçãoServiços,OFFSET(Import.PLQ,$A57-1,AW$15-1,1,1),IF($E57&lt;&gt;1,IF(ISNUMBER(INDEX(Import.PLE,Detalhamento!$E57,Detalhamento!AW$15)),IF(INDEX(Import.PLE,Detalhamento!$E57,Detalhamento!AW$15)&lt;=mediçao,OFFSET(Import.PLQ,$A57-1,AW$15-1,1,1),0),0),PLE!$AA$28*OFFSET(Import.PLQ,$A57-1,AW$15-1,1,1)),IF($E57&lt;&gt;1,IF(ISNUMBER(INDEX(Import.PLE,Detalhamento!$E57,Detalhamento!AW$15)),IF(INDEX(Import.PLE,Detalhamento!$E57,Detalhamento!AW$15)&lt;=mediçao,0,OFFSET(Import.PLQ,$A57-1,AW$15-1,1,1)),OFFSET(Import.PLQ,$A57-1,AW$15-1,1,1)),(1-PLE!$AA$28)*OFFSET(Import.PLQ,$A57-1,AW$15-1,1,1))))</f>
        <v>0</v>
      </c>
      <c r="AX57" s="183">
        <f ca="1">IF(AX$13="",0,CHOOSE(Detalhamento.OpçãoServiços,OFFSET(Import.PLQ,$A57-1,AX$15-1,1,1),IF($E57&lt;&gt;1,IF(ISNUMBER(INDEX(Import.PLE,Detalhamento!$E57,Detalhamento!AX$15)),IF(INDEX(Import.PLE,Detalhamento!$E57,Detalhamento!AX$15)&lt;=mediçao,OFFSET(Import.PLQ,$A57-1,AX$15-1,1,1),0),0),PLE!$AA$28*OFFSET(Import.PLQ,$A57-1,AX$15-1,1,1)),IF($E57&lt;&gt;1,IF(ISNUMBER(INDEX(Import.PLE,Detalhamento!$E57,Detalhamento!AX$15)),IF(INDEX(Import.PLE,Detalhamento!$E57,Detalhamento!AX$15)&lt;=mediçao,0,OFFSET(Import.PLQ,$A57-1,AX$15-1,1,1)),OFFSET(Import.PLQ,$A57-1,AX$15-1,1,1)),(1-PLE!$AA$28)*OFFSET(Import.PLQ,$A57-1,AX$15-1,1,1))))</f>
        <v>0</v>
      </c>
      <c r="AY57" s="183">
        <f ca="1">IF(AY$13="",0,CHOOSE(Detalhamento.OpçãoServiços,OFFSET(Import.PLQ,$A57-1,AY$15-1,1,1),IF($E57&lt;&gt;1,IF(ISNUMBER(INDEX(Import.PLE,Detalhamento!$E57,Detalhamento!AY$15)),IF(INDEX(Import.PLE,Detalhamento!$E57,Detalhamento!AY$15)&lt;=mediçao,OFFSET(Import.PLQ,$A57-1,AY$15-1,1,1),0),0),PLE!$AA$28*OFFSET(Import.PLQ,$A57-1,AY$15-1,1,1)),IF($E57&lt;&gt;1,IF(ISNUMBER(INDEX(Import.PLE,Detalhamento!$E57,Detalhamento!AY$15)),IF(INDEX(Import.PLE,Detalhamento!$E57,Detalhamento!AY$15)&lt;=mediçao,0,OFFSET(Import.PLQ,$A57-1,AY$15-1,1,1)),OFFSET(Import.PLQ,$A57-1,AY$15-1,1,1)),(1-PLE!$AA$28)*OFFSET(Import.PLQ,$A57-1,AY$15-1,1,1))))</f>
        <v>0</v>
      </c>
      <c r="AZ57" s="183">
        <f ca="1">IF(AZ$13="",0,CHOOSE(Detalhamento.OpçãoServiços,OFFSET(Import.PLQ,$A57-1,AZ$15-1,1,1),IF($E57&lt;&gt;1,IF(ISNUMBER(INDEX(Import.PLE,Detalhamento!$E57,Detalhamento!AZ$15)),IF(INDEX(Import.PLE,Detalhamento!$E57,Detalhamento!AZ$15)&lt;=mediçao,OFFSET(Import.PLQ,$A57-1,AZ$15-1,1,1),0),0),PLE!$AA$28*OFFSET(Import.PLQ,$A57-1,AZ$15-1,1,1)),IF($E57&lt;&gt;1,IF(ISNUMBER(INDEX(Import.PLE,Detalhamento!$E57,Detalhamento!AZ$15)),IF(INDEX(Import.PLE,Detalhamento!$E57,Detalhamento!AZ$15)&lt;=mediçao,0,OFFSET(Import.PLQ,$A57-1,AZ$15-1,1,1)),OFFSET(Import.PLQ,$A57-1,AZ$15-1,1,1)),(1-PLE!$AA$28)*OFFSET(Import.PLQ,$A57-1,AZ$15-1,1,1))))</f>
        <v>0</v>
      </c>
      <c r="BA57" s="183">
        <f ca="1">IF(BA$13="",0,CHOOSE(Detalhamento.OpçãoServiços,OFFSET(Import.PLQ,$A57-1,BA$15-1,1,1),IF($E57&lt;&gt;1,IF(ISNUMBER(INDEX(Import.PLE,Detalhamento!$E57,Detalhamento!BA$15)),IF(INDEX(Import.PLE,Detalhamento!$E57,Detalhamento!BA$15)&lt;=mediçao,OFFSET(Import.PLQ,$A57-1,BA$15-1,1,1),0),0),PLE!$AA$28*OFFSET(Import.PLQ,$A57-1,BA$15-1,1,1)),IF($E57&lt;&gt;1,IF(ISNUMBER(INDEX(Import.PLE,Detalhamento!$E57,Detalhamento!BA$15)),IF(INDEX(Import.PLE,Detalhamento!$E57,Detalhamento!BA$15)&lt;=mediçao,0,OFFSET(Import.PLQ,$A57-1,BA$15-1,1,1)),OFFSET(Import.PLQ,$A57-1,BA$15-1,1,1)),(1-PLE!$AA$28)*OFFSET(Import.PLQ,$A57-1,BA$15-1,1,1))))</f>
        <v>0</v>
      </c>
      <c r="BB57" s="183">
        <f ca="1">IF(BB$13="",0,CHOOSE(Detalhamento.OpçãoServiços,OFFSET(Import.PLQ,$A57-1,BB$15-1,1,1),IF($E57&lt;&gt;1,IF(ISNUMBER(INDEX(Import.PLE,Detalhamento!$E57,Detalhamento!BB$15)),IF(INDEX(Import.PLE,Detalhamento!$E57,Detalhamento!BB$15)&lt;=mediçao,OFFSET(Import.PLQ,$A57-1,BB$15-1,1,1),0),0),PLE!$AA$28*OFFSET(Import.PLQ,$A57-1,BB$15-1,1,1)),IF($E57&lt;&gt;1,IF(ISNUMBER(INDEX(Import.PLE,Detalhamento!$E57,Detalhamento!BB$15)),IF(INDEX(Import.PLE,Detalhamento!$E57,Detalhamento!BB$15)&lt;=mediçao,0,OFFSET(Import.PLQ,$A57-1,BB$15-1,1,1)),OFFSET(Import.PLQ,$A57-1,BB$15-1,1,1)),(1-PLE!$AA$28)*OFFSET(Import.PLQ,$A57-1,BB$15-1,1,1))))</f>
        <v>0</v>
      </c>
      <c r="BC57" s="183">
        <f ca="1">IF(BC$13="",0,CHOOSE(Detalhamento.OpçãoServiços,OFFSET(Import.PLQ,$A57-1,BC$15-1,1,1),IF($E57&lt;&gt;1,IF(ISNUMBER(INDEX(Import.PLE,Detalhamento!$E57,Detalhamento!BC$15)),IF(INDEX(Import.PLE,Detalhamento!$E57,Detalhamento!BC$15)&lt;=mediçao,OFFSET(Import.PLQ,$A57-1,BC$15-1,1,1),0),0),PLE!$AA$28*OFFSET(Import.PLQ,$A57-1,BC$15-1,1,1)),IF($E57&lt;&gt;1,IF(ISNUMBER(INDEX(Import.PLE,Detalhamento!$E57,Detalhamento!BC$15)),IF(INDEX(Import.PLE,Detalhamento!$E57,Detalhamento!BC$15)&lt;=mediçao,0,OFFSET(Import.PLQ,$A57-1,BC$15-1,1,1)),OFFSET(Import.PLQ,$A57-1,BC$15-1,1,1)),(1-PLE!$AA$28)*OFFSET(Import.PLQ,$A57-1,BC$15-1,1,1))))</f>
        <v>0</v>
      </c>
      <c r="BD57" s="183">
        <f ca="1">IF(BD$13="",0,CHOOSE(Detalhamento.OpçãoServiços,OFFSET(Import.PLQ,$A57-1,BD$15-1,1,1),IF($E57&lt;&gt;1,IF(ISNUMBER(INDEX(Import.PLE,Detalhamento!$E57,Detalhamento!BD$15)),IF(INDEX(Import.PLE,Detalhamento!$E57,Detalhamento!BD$15)&lt;=mediçao,OFFSET(Import.PLQ,$A57-1,BD$15-1,1,1),0),0),PLE!$AA$28*OFFSET(Import.PLQ,$A57-1,BD$15-1,1,1)),IF($E57&lt;&gt;1,IF(ISNUMBER(INDEX(Import.PLE,Detalhamento!$E57,Detalhamento!BD$15)),IF(INDEX(Import.PLE,Detalhamento!$E57,Detalhamento!BD$15)&lt;=mediçao,0,OFFSET(Import.PLQ,$A57-1,BD$15-1,1,1)),OFFSET(Import.PLQ,$A57-1,BD$15-1,1,1)),(1-PLE!$AA$28)*OFFSET(Import.PLQ,$A57-1,BD$15-1,1,1))))</f>
        <v>0</v>
      </c>
      <c r="BE57" s="183">
        <f ca="1">IF(BE$13="",0,CHOOSE(Detalhamento.OpçãoServiços,OFFSET(Import.PLQ,$A57-1,BE$15-1,1,1),IF($E57&lt;&gt;1,IF(ISNUMBER(INDEX(Import.PLE,Detalhamento!$E57,Detalhamento!BE$15)),IF(INDEX(Import.PLE,Detalhamento!$E57,Detalhamento!BE$15)&lt;=mediçao,OFFSET(Import.PLQ,$A57-1,BE$15-1,1,1),0),0),PLE!$AA$28*OFFSET(Import.PLQ,$A57-1,BE$15-1,1,1)),IF($E57&lt;&gt;1,IF(ISNUMBER(INDEX(Import.PLE,Detalhamento!$E57,Detalhamento!BE$15)),IF(INDEX(Import.PLE,Detalhamento!$E57,Detalhamento!BE$15)&lt;=mediçao,0,OFFSET(Import.PLQ,$A57-1,BE$15-1,1,1)),OFFSET(Import.PLQ,$A57-1,BE$15-1,1,1)),(1-PLE!$AA$28)*OFFSET(Import.PLQ,$A57-1,BE$15-1,1,1))))</f>
        <v>0</v>
      </c>
      <c r="BF57" s="183">
        <f ca="1">IF(BF$13="",0,CHOOSE(Detalhamento.OpçãoServiços,OFFSET(Import.PLQ,$A57-1,BF$15-1,1,1),IF($E57&lt;&gt;1,IF(ISNUMBER(INDEX(Import.PLE,Detalhamento!$E57,Detalhamento!BF$15)),IF(INDEX(Import.PLE,Detalhamento!$E57,Detalhamento!BF$15)&lt;=mediçao,OFFSET(Import.PLQ,$A57-1,BF$15-1,1,1),0),0),PLE!$AA$28*OFFSET(Import.PLQ,$A57-1,BF$15-1,1,1)),IF($E57&lt;&gt;1,IF(ISNUMBER(INDEX(Import.PLE,Detalhamento!$E57,Detalhamento!BF$15)),IF(INDEX(Import.PLE,Detalhamento!$E57,Detalhamento!BF$15)&lt;=mediçao,0,OFFSET(Import.PLQ,$A57-1,BF$15-1,1,1)),OFFSET(Import.PLQ,$A57-1,BF$15-1,1,1)),(1-PLE!$AA$28)*OFFSET(Import.PLQ,$A57-1,BF$15-1,1,1))))</f>
        <v>0</v>
      </c>
      <c r="BG57" s="183">
        <f ca="1">IF(BG$13="",0,CHOOSE(Detalhamento.OpçãoServiços,OFFSET(Import.PLQ,$A57-1,BG$15-1,1,1),IF($E57&lt;&gt;1,IF(ISNUMBER(INDEX(Import.PLE,Detalhamento!$E57,Detalhamento!BG$15)),IF(INDEX(Import.PLE,Detalhamento!$E57,Detalhamento!BG$15)&lt;=mediçao,OFFSET(Import.PLQ,$A57-1,BG$15-1,1,1),0),0),PLE!$AA$28*OFFSET(Import.PLQ,$A57-1,BG$15-1,1,1)),IF($E57&lt;&gt;1,IF(ISNUMBER(INDEX(Import.PLE,Detalhamento!$E57,Detalhamento!BG$15)),IF(INDEX(Import.PLE,Detalhamento!$E57,Detalhamento!BG$15)&lt;=mediçao,0,OFFSET(Import.PLQ,$A57-1,BG$15-1,1,1)),OFFSET(Import.PLQ,$A57-1,BG$15-1,1,1)),(1-PLE!$AA$28)*OFFSET(Import.PLQ,$A57-1,BG$15-1,1,1))))</f>
        <v>0</v>
      </c>
      <c r="BH57" s="183">
        <f ca="1">IF(BH$13="",0,CHOOSE(Detalhamento.OpçãoServiços,OFFSET(Import.PLQ,$A57-1,BH$15-1,1,1),IF($E57&lt;&gt;1,IF(ISNUMBER(INDEX(Import.PLE,Detalhamento!$E57,Detalhamento!BH$15)),IF(INDEX(Import.PLE,Detalhamento!$E57,Detalhamento!BH$15)&lt;=mediçao,OFFSET(Import.PLQ,$A57-1,BH$15-1,1,1),0),0),PLE!$AA$28*OFFSET(Import.PLQ,$A57-1,BH$15-1,1,1)),IF($E57&lt;&gt;1,IF(ISNUMBER(INDEX(Import.PLE,Detalhamento!$E57,Detalhamento!BH$15)),IF(INDEX(Import.PLE,Detalhamento!$E57,Detalhamento!BH$15)&lt;=mediçao,0,OFFSET(Import.PLQ,$A57-1,BH$15-1,1,1)),OFFSET(Import.PLQ,$A57-1,BH$15-1,1,1)),(1-PLE!$AA$28)*OFFSET(Import.PLQ,$A57-1,BH$15-1,1,1))))</f>
        <v>0</v>
      </c>
      <c r="BI57" s="183">
        <f ca="1">IF(BI$13="",0,CHOOSE(Detalhamento.OpçãoServiços,OFFSET(Import.PLQ,$A57-1,BI$15-1,1,1),IF($E57&lt;&gt;1,IF(ISNUMBER(INDEX(Import.PLE,Detalhamento!$E57,Detalhamento!BI$15)),IF(INDEX(Import.PLE,Detalhamento!$E57,Detalhamento!BI$15)&lt;=mediçao,OFFSET(Import.PLQ,$A57-1,BI$15-1,1,1),0),0),PLE!$AA$28*OFFSET(Import.PLQ,$A57-1,BI$15-1,1,1)),IF($E57&lt;&gt;1,IF(ISNUMBER(INDEX(Import.PLE,Detalhamento!$E57,Detalhamento!BI$15)),IF(INDEX(Import.PLE,Detalhamento!$E57,Detalhamento!BI$15)&lt;=mediçao,0,OFFSET(Import.PLQ,$A57-1,BI$15-1,1,1)),OFFSET(Import.PLQ,$A57-1,BI$15-1,1,1)),(1-PLE!$AA$28)*OFFSET(Import.PLQ,$A57-1,BI$15-1,1,1))))</f>
        <v>0</v>
      </c>
    </row>
    <row r="58" spans="1:61" ht="33.75" x14ac:dyDescent="0.2">
      <c r="A58" s="196">
        <v>30</v>
      </c>
      <c r="B58" s="28" t="str">
        <f t="shared" ca="1" si="15"/>
        <v>Serviço</v>
      </c>
      <c r="E58" s="193">
        <f t="shared" ca="1" si="16"/>
        <v>9</v>
      </c>
      <c r="F58" s="194">
        <f t="shared" ca="1" si="17"/>
        <v>90030</v>
      </c>
      <c r="G58" s="194" t="str">
        <f t="shared" ca="1" si="14"/>
        <v>9.2</v>
      </c>
      <c r="H58" s="222" t="str">
        <f t="shared" ca="1" si="14"/>
        <v>EXECUÇÃO DE PASSEIO (CALÇADA) OU PISO DE CONCRETO COM CONCRETO MOLDADO IN LOCO, FEITO EM OBRA, ACABAMENTO CONVENCIONAL, NÃO ARMADO. AF_07/2016</v>
      </c>
      <c r="I58" s="48" t="str">
        <f t="shared" ca="1" si="18"/>
        <v>M3</v>
      </c>
      <c r="J58" s="183">
        <f t="shared" ca="1" si="19"/>
        <v>129.95099999999999</v>
      </c>
      <c r="K58" s="83"/>
      <c r="L58" s="183">
        <f ca="1">IF(L$13="",0,CHOOSE(Detalhamento.OpçãoServiços,OFFSET(Import.PLQ,$A58-1,L$15-1,1,1),IF($E58&lt;&gt;1,IF(ISNUMBER(INDEX(Import.PLE,Detalhamento!$E58,Detalhamento!L$15)),IF(INDEX(Import.PLE,Detalhamento!$E58,Detalhamento!L$15)&lt;=mediçao,OFFSET(Import.PLQ,$A58-1,L$15-1,1,1),0),0),PLE!$AA$28*OFFSET(Import.PLQ,$A58-1,L$15-1,1,1)),IF($E58&lt;&gt;1,IF(ISNUMBER(INDEX(Import.PLE,Detalhamento!$E58,Detalhamento!L$15)),IF(INDEX(Import.PLE,Detalhamento!$E58,Detalhamento!L$15)&lt;=mediçao,0,OFFSET(Import.PLQ,$A58-1,L$15-1,1,1)),OFFSET(Import.PLQ,$A58-1,L$15-1,1,1)),(1-PLE!$AA$28)*OFFSET(Import.PLQ,$A58-1,L$15-1,1,1))))</f>
        <v>0</v>
      </c>
      <c r="M58" s="183">
        <f ca="1">IF(M$13="",0,CHOOSE(Detalhamento.OpçãoServiços,OFFSET(Import.PLQ,$A58-1,M$15-1,1,1),IF($E58&lt;&gt;1,IF(ISNUMBER(INDEX(Import.PLE,Detalhamento!$E58,Detalhamento!M$15)),IF(INDEX(Import.PLE,Detalhamento!$E58,Detalhamento!M$15)&lt;=mediçao,OFFSET(Import.PLQ,$A58-1,M$15-1,1,1),0),0),PLE!$AA$28*OFFSET(Import.PLQ,$A58-1,M$15-1,1,1)),IF($E58&lt;&gt;1,IF(ISNUMBER(INDEX(Import.PLE,Detalhamento!$E58,Detalhamento!M$15)),IF(INDEX(Import.PLE,Detalhamento!$E58,Detalhamento!M$15)&lt;=mediçao,0,OFFSET(Import.PLQ,$A58-1,M$15-1,1,1)),OFFSET(Import.PLQ,$A58-1,M$15-1,1,1)),(1-PLE!$AA$28)*OFFSET(Import.PLQ,$A58-1,M$15-1,1,1))))</f>
        <v>0</v>
      </c>
      <c r="N58" s="183">
        <f ca="1">IF(N$13="",0,CHOOSE(Detalhamento.OpçãoServiços,OFFSET(Import.PLQ,$A58-1,N$15-1,1,1),IF($E58&lt;&gt;1,IF(ISNUMBER(INDEX(Import.PLE,Detalhamento!$E58,Detalhamento!N$15)),IF(INDEX(Import.PLE,Detalhamento!$E58,Detalhamento!N$15)&lt;=mediçao,OFFSET(Import.PLQ,$A58-1,N$15-1,1,1),0),0),PLE!$AA$28*OFFSET(Import.PLQ,$A58-1,N$15-1,1,1)),IF($E58&lt;&gt;1,IF(ISNUMBER(INDEX(Import.PLE,Detalhamento!$E58,Detalhamento!N$15)),IF(INDEX(Import.PLE,Detalhamento!$E58,Detalhamento!N$15)&lt;=mediçao,0,OFFSET(Import.PLQ,$A58-1,N$15-1,1,1)),OFFSET(Import.PLQ,$A58-1,N$15-1,1,1)),(1-PLE!$AA$28)*OFFSET(Import.PLQ,$A58-1,N$15-1,1,1))))</f>
        <v>0</v>
      </c>
      <c r="O58" s="183">
        <f ca="1">IF(O$13="",0,CHOOSE(Detalhamento.OpçãoServiços,OFFSET(Import.PLQ,$A58-1,O$15-1,1,1),IF($E58&lt;&gt;1,IF(ISNUMBER(INDEX(Import.PLE,Detalhamento!$E58,Detalhamento!O$15)),IF(INDEX(Import.PLE,Detalhamento!$E58,Detalhamento!O$15)&lt;=mediçao,OFFSET(Import.PLQ,$A58-1,O$15-1,1,1),0),0),PLE!$AA$28*OFFSET(Import.PLQ,$A58-1,O$15-1,1,1)),IF($E58&lt;&gt;1,IF(ISNUMBER(INDEX(Import.PLE,Detalhamento!$E58,Detalhamento!O$15)),IF(INDEX(Import.PLE,Detalhamento!$E58,Detalhamento!O$15)&lt;=mediçao,0,OFFSET(Import.PLQ,$A58-1,O$15-1,1,1)),OFFSET(Import.PLQ,$A58-1,O$15-1,1,1)),(1-PLE!$AA$28)*OFFSET(Import.PLQ,$A58-1,O$15-1,1,1))))</f>
        <v>129.95099999999999</v>
      </c>
      <c r="P58" s="183">
        <f ca="1">IF(P$13="",0,CHOOSE(Detalhamento.OpçãoServiços,OFFSET(Import.PLQ,$A58-1,P$15-1,1,1),IF($E58&lt;&gt;1,IF(ISNUMBER(INDEX(Import.PLE,Detalhamento!$E58,Detalhamento!P$15)),IF(INDEX(Import.PLE,Detalhamento!$E58,Detalhamento!P$15)&lt;=mediçao,OFFSET(Import.PLQ,$A58-1,P$15-1,1,1),0),0),PLE!$AA$28*OFFSET(Import.PLQ,$A58-1,P$15-1,1,1)),IF($E58&lt;&gt;1,IF(ISNUMBER(INDEX(Import.PLE,Detalhamento!$E58,Detalhamento!P$15)),IF(INDEX(Import.PLE,Detalhamento!$E58,Detalhamento!P$15)&lt;=mediçao,0,OFFSET(Import.PLQ,$A58-1,P$15-1,1,1)),OFFSET(Import.PLQ,$A58-1,P$15-1,1,1)),(1-PLE!$AA$28)*OFFSET(Import.PLQ,$A58-1,P$15-1,1,1))))</f>
        <v>0</v>
      </c>
      <c r="Q58" s="183">
        <f ca="1">IF(Q$13="",0,CHOOSE(Detalhamento.OpçãoServiços,OFFSET(Import.PLQ,$A58-1,Q$15-1,1,1),IF($E58&lt;&gt;1,IF(ISNUMBER(INDEX(Import.PLE,Detalhamento!$E58,Detalhamento!Q$15)),IF(INDEX(Import.PLE,Detalhamento!$E58,Detalhamento!Q$15)&lt;=mediçao,OFFSET(Import.PLQ,$A58-1,Q$15-1,1,1),0),0),PLE!$AA$28*OFFSET(Import.PLQ,$A58-1,Q$15-1,1,1)),IF($E58&lt;&gt;1,IF(ISNUMBER(INDEX(Import.PLE,Detalhamento!$E58,Detalhamento!Q$15)),IF(INDEX(Import.PLE,Detalhamento!$E58,Detalhamento!Q$15)&lt;=mediçao,0,OFFSET(Import.PLQ,$A58-1,Q$15-1,1,1)),OFFSET(Import.PLQ,$A58-1,Q$15-1,1,1)),(1-PLE!$AA$28)*OFFSET(Import.PLQ,$A58-1,Q$15-1,1,1))))</f>
        <v>0</v>
      </c>
      <c r="R58" s="183">
        <f ca="1">IF(R$13="",0,CHOOSE(Detalhamento.OpçãoServiços,OFFSET(Import.PLQ,$A58-1,R$15-1,1,1),IF($E58&lt;&gt;1,IF(ISNUMBER(INDEX(Import.PLE,Detalhamento!$E58,Detalhamento!R$15)),IF(INDEX(Import.PLE,Detalhamento!$E58,Detalhamento!R$15)&lt;=mediçao,OFFSET(Import.PLQ,$A58-1,R$15-1,1,1),0),0),PLE!$AA$28*OFFSET(Import.PLQ,$A58-1,R$15-1,1,1)),IF($E58&lt;&gt;1,IF(ISNUMBER(INDEX(Import.PLE,Detalhamento!$E58,Detalhamento!R$15)),IF(INDEX(Import.PLE,Detalhamento!$E58,Detalhamento!R$15)&lt;=mediçao,0,OFFSET(Import.PLQ,$A58-1,R$15-1,1,1)),OFFSET(Import.PLQ,$A58-1,R$15-1,1,1)),(1-PLE!$AA$28)*OFFSET(Import.PLQ,$A58-1,R$15-1,1,1))))</f>
        <v>0</v>
      </c>
      <c r="S58" s="183">
        <f ca="1">IF(S$13="",0,CHOOSE(Detalhamento.OpçãoServiços,OFFSET(Import.PLQ,$A58-1,S$15-1,1,1),IF($E58&lt;&gt;1,IF(ISNUMBER(INDEX(Import.PLE,Detalhamento!$E58,Detalhamento!S$15)),IF(INDEX(Import.PLE,Detalhamento!$E58,Detalhamento!S$15)&lt;=mediçao,OFFSET(Import.PLQ,$A58-1,S$15-1,1,1),0),0),PLE!$AA$28*OFFSET(Import.PLQ,$A58-1,S$15-1,1,1)),IF($E58&lt;&gt;1,IF(ISNUMBER(INDEX(Import.PLE,Detalhamento!$E58,Detalhamento!S$15)),IF(INDEX(Import.PLE,Detalhamento!$E58,Detalhamento!S$15)&lt;=mediçao,0,OFFSET(Import.PLQ,$A58-1,S$15-1,1,1)),OFFSET(Import.PLQ,$A58-1,S$15-1,1,1)),(1-PLE!$AA$28)*OFFSET(Import.PLQ,$A58-1,S$15-1,1,1))))</f>
        <v>0</v>
      </c>
      <c r="T58" s="183">
        <f ca="1">IF(T$13="",0,CHOOSE(Detalhamento.OpçãoServiços,OFFSET(Import.PLQ,$A58-1,T$15-1,1,1),IF($E58&lt;&gt;1,IF(ISNUMBER(INDEX(Import.PLE,Detalhamento!$E58,Detalhamento!T$15)),IF(INDEX(Import.PLE,Detalhamento!$E58,Detalhamento!T$15)&lt;=mediçao,OFFSET(Import.PLQ,$A58-1,T$15-1,1,1),0),0),PLE!$AA$28*OFFSET(Import.PLQ,$A58-1,T$15-1,1,1)),IF($E58&lt;&gt;1,IF(ISNUMBER(INDEX(Import.PLE,Detalhamento!$E58,Detalhamento!T$15)),IF(INDEX(Import.PLE,Detalhamento!$E58,Detalhamento!T$15)&lt;=mediçao,0,OFFSET(Import.PLQ,$A58-1,T$15-1,1,1)),OFFSET(Import.PLQ,$A58-1,T$15-1,1,1)),(1-PLE!$AA$28)*OFFSET(Import.PLQ,$A58-1,T$15-1,1,1))))</f>
        <v>0</v>
      </c>
      <c r="U58" s="183">
        <f ca="1">IF(U$13="",0,CHOOSE(Detalhamento.OpçãoServiços,OFFSET(Import.PLQ,$A58-1,U$15-1,1,1),IF($E58&lt;&gt;1,IF(ISNUMBER(INDEX(Import.PLE,Detalhamento!$E58,Detalhamento!U$15)),IF(INDEX(Import.PLE,Detalhamento!$E58,Detalhamento!U$15)&lt;=mediçao,OFFSET(Import.PLQ,$A58-1,U$15-1,1,1),0),0),PLE!$AA$28*OFFSET(Import.PLQ,$A58-1,U$15-1,1,1)),IF($E58&lt;&gt;1,IF(ISNUMBER(INDEX(Import.PLE,Detalhamento!$E58,Detalhamento!U$15)),IF(INDEX(Import.PLE,Detalhamento!$E58,Detalhamento!U$15)&lt;=mediçao,0,OFFSET(Import.PLQ,$A58-1,U$15-1,1,1)),OFFSET(Import.PLQ,$A58-1,U$15-1,1,1)),(1-PLE!$AA$28)*OFFSET(Import.PLQ,$A58-1,U$15-1,1,1))))</f>
        <v>0</v>
      </c>
      <c r="V58" s="183">
        <f ca="1">IF(V$13="",0,CHOOSE(Detalhamento.OpçãoServiços,OFFSET(Import.PLQ,$A58-1,V$15-1,1,1),IF($E58&lt;&gt;1,IF(ISNUMBER(INDEX(Import.PLE,Detalhamento!$E58,Detalhamento!V$15)),IF(INDEX(Import.PLE,Detalhamento!$E58,Detalhamento!V$15)&lt;=mediçao,OFFSET(Import.PLQ,$A58-1,V$15-1,1,1),0),0),PLE!$AA$28*OFFSET(Import.PLQ,$A58-1,V$15-1,1,1)),IF($E58&lt;&gt;1,IF(ISNUMBER(INDEX(Import.PLE,Detalhamento!$E58,Detalhamento!V$15)),IF(INDEX(Import.PLE,Detalhamento!$E58,Detalhamento!V$15)&lt;=mediçao,0,OFFSET(Import.PLQ,$A58-1,V$15-1,1,1)),OFFSET(Import.PLQ,$A58-1,V$15-1,1,1)),(1-PLE!$AA$28)*OFFSET(Import.PLQ,$A58-1,V$15-1,1,1))))</f>
        <v>0</v>
      </c>
      <c r="W58" s="183">
        <f ca="1">IF(W$13="",0,CHOOSE(Detalhamento.OpçãoServiços,OFFSET(Import.PLQ,$A58-1,W$15-1,1,1),IF($E58&lt;&gt;1,IF(ISNUMBER(INDEX(Import.PLE,Detalhamento!$E58,Detalhamento!W$15)),IF(INDEX(Import.PLE,Detalhamento!$E58,Detalhamento!W$15)&lt;=mediçao,OFFSET(Import.PLQ,$A58-1,W$15-1,1,1),0),0),PLE!$AA$28*OFFSET(Import.PLQ,$A58-1,W$15-1,1,1)),IF($E58&lt;&gt;1,IF(ISNUMBER(INDEX(Import.PLE,Detalhamento!$E58,Detalhamento!W$15)),IF(INDEX(Import.PLE,Detalhamento!$E58,Detalhamento!W$15)&lt;=mediçao,0,OFFSET(Import.PLQ,$A58-1,W$15-1,1,1)),OFFSET(Import.PLQ,$A58-1,W$15-1,1,1)),(1-PLE!$AA$28)*OFFSET(Import.PLQ,$A58-1,W$15-1,1,1))))</f>
        <v>0</v>
      </c>
      <c r="X58" s="183">
        <f ca="1">IF(X$13="",0,CHOOSE(Detalhamento.OpçãoServiços,OFFSET(Import.PLQ,$A58-1,X$15-1,1,1),IF($E58&lt;&gt;1,IF(ISNUMBER(INDEX(Import.PLE,Detalhamento!$E58,Detalhamento!X$15)),IF(INDEX(Import.PLE,Detalhamento!$E58,Detalhamento!X$15)&lt;=mediçao,OFFSET(Import.PLQ,$A58-1,X$15-1,1,1),0),0),PLE!$AA$28*OFFSET(Import.PLQ,$A58-1,X$15-1,1,1)),IF($E58&lt;&gt;1,IF(ISNUMBER(INDEX(Import.PLE,Detalhamento!$E58,Detalhamento!X$15)),IF(INDEX(Import.PLE,Detalhamento!$E58,Detalhamento!X$15)&lt;=mediçao,0,OFFSET(Import.PLQ,$A58-1,X$15-1,1,1)),OFFSET(Import.PLQ,$A58-1,X$15-1,1,1)),(1-PLE!$AA$28)*OFFSET(Import.PLQ,$A58-1,X$15-1,1,1))))</f>
        <v>0</v>
      </c>
      <c r="Y58" s="183">
        <f ca="1">IF(Y$13="",0,CHOOSE(Detalhamento.OpçãoServiços,OFFSET(Import.PLQ,$A58-1,Y$15-1,1,1),IF($E58&lt;&gt;1,IF(ISNUMBER(INDEX(Import.PLE,Detalhamento!$E58,Detalhamento!Y$15)),IF(INDEX(Import.PLE,Detalhamento!$E58,Detalhamento!Y$15)&lt;=mediçao,OFFSET(Import.PLQ,$A58-1,Y$15-1,1,1),0),0),PLE!$AA$28*OFFSET(Import.PLQ,$A58-1,Y$15-1,1,1)),IF($E58&lt;&gt;1,IF(ISNUMBER(INDEX(Import.PLE,Detalhamento!$E58,Detalhamento!Y$15)),IF(INDEX(Import.PLE,Detalhamento!$E58,Detalhamento!Y$15)&lt;=mediçao,0,OFFSET(Import.PLQ,$A58-1,Y$15-1,1,1)),OFFSET(Import.PLQ,$A58-1,Y$15-1,1,1)),(1-PLE!$AA$28)*OFFSET(Import.PLQ,$A58-1,Y$15-1,1,1))))</f>
        <v>0</v>
      </c>
      <c r="Z58" s="183">
        <f ca="1">IF(Z$13="",0,CHOOSE(Detalhamento.OpçãoServiços,OFFSET(Import.PLQ,$A58-1,Z$15-1,1,1),IF($E58&lt;&gt;1,IF(ISNUMBER(INDEX(Import.PLE,Detalhamento!$E58,Detalhamento!Z$15)),IF(INDEX(Import.PLE,Detalhamento!$E58,Detalhamento!Z$15)&lt;=mediçao,OFFSET(Import.PLQ,$A58-1,Z$15-1,1,1),0),0),PLE!$AA$28*OFFSET(Import.PLQ,$A58-1,Z$15-1,1,1)),IF($E58&lt;&gt;1,IF(ISNUMBER(INDEX(Import.PLE,Detalhamento!$E58,Detalhamento!Z$15)),IF(INDEX(Import.PLE,Detalhamento!$E58,Detalhamento!Z$15)&lt;=mediçao,0,OFFSET(Import.PLQ,$A58-1,Z$15-1,1,1)),OFFSET(Import.PLQ,$A58-1,Z$15-1,1,1)),(1-PLE!$AA$28)*OFFSET(Import.PLQ,$A58-1,Z$15-1,1,1))))</f>
        <v>0</v>
      </c>
      <c r="AA58" s="183">
        <f ca="1">IF(AA$13="",0,CHOOSE(Detalhamento.OpçãoServiços,OFFSET(Import.PLQ,$A58-1,AA$15-1,1,1),IF($E58&lt;&gt;1,IF(ISNUMBER(INDEX(Import.PLE,Detalhamento!$E58,Detalhamento!AA$15)),IF(INDEX(Import.PLE,Detalhamento!$E58,Detalhamento!AA$15)&lt;=mediçao,OFFSET(Import.PLQ,$A58-1,AA$15-1,1,1),0),0),PLE!$AA$28*OFFSET(Import.PLQ,$A58-1,AA$15-1,1,1)),IF($E58&lt;&gt;1,IF(ISNUMBER(INDEX(Import.PLE,Detalhamento!$E58,Detalhamento!AA$15)),IF(INDEX(Import.PLE,Detalhamento!$E58,Detalhamento!AA$15)&lt;=mediçao,0,OFFSET(Import.PLQ,$A58-1,AA$15-1,1,1)),OFFSET(Import.PLQ,$A58-1,AA$15-1,1,1)),(1-PLE!$AA$28)*OFFSET(Import.PLQ,$A58-1,AA$15-1,1,1))))</f>
        <v>0</v>
      </c>
      <c r="AB58" s="183">
        <f ca="1">IF(AB$13="",0,CHOOSE(Detalhamento.OpçãoServiços,OFFSET(Import.PLQ,$A58-1,AB$15-1,1,1),IF($E58&lt;&gt;1,IF(ISNUMBER(INDEX(Import.PLE,Detalhamento!$E58,Detalhamento!AB$15)),IF(INDEX(Import.PLE,Detalhamento!$E58,Detalhamento!AB$15)&lt;=mediçao,OFFSET(Import.PLQ,$A58-1,AB$15-1,1,1),0),0),PLE!$AA$28*OFFSET(Import.PLQ,$A58-1,AB$15-1,1,1)),IF($E58&lt;&gt;1,IF(ISNUMBER(INDEX(Import.PLE,Detalhamento!$E58,Detalhamento!AB$15)),IF(INDEX(Import.PLE,Detalhamento!$E58,Detalhamento!AB$15)&lt;=mediçao,0,OFFSET(Import.PLQ,$A58-1,AB$15-1,1,1)),OFFSET(Import.PLQ,$A58-1,AB$15-1,1,1)),(1-PLE!$AA$28)*OFFSET(Import.PLQ,$A58-1,AB$15-1,1,1))))</f>
        <v>0</v>
      </c>
      <c r="AC58" s="183">
        <f ca="1">IF(AC$13="",0,CHOOSE(Detalhamento.OpçãoServiços,OFFSET(Import.PLQ,$A58-1,AC$15-1,1,1),IF($E58&lt;&gt;1,IF(ISNUMBER(INDEX(Import.PLE,Detalhamento!$E58,Detalhamento!AC$15)),IF(INDEX(Import.PLE,Detalhamento!$E58,Detalhamento!AC$15)&lt;=mediçao,OFFSET(Import.PLQ,$A58-1,AC$15-1,1,1),0),0),PLE!$AA$28*OFFSET(Import.PLQ,$A58-1,AC$15-1,1,1)),IF($E58&lt;&gt;1,IF(ISNUMBER(INDEX(Import.PLE,Detalhamento!$E58,Detalhamento!AC$15)),IF(INDEX(Import.PLE,Detalhamento!$E58,Detalhamento!AC$15)&lt;=mediçao,0,OFFSET(Import.PLQ,$A58-1,AC$15-1,1,1)),OFFSET(Import.PLQ,$A58-1,AC$15-1,1,1)),(1-PLE!$AA$28)*OFFSET(Import.PLQ,$A58-1,AC$15-1,1,1))))</f>
        <v>0</v>
      </c>
      <c r="AD58" s="183">
        <f ca="1">IF(AD$13="",0,CHOOSE(Detalhamento.OpçãoServiços,OFFSET(Import.PLQ,$A58-1,AD$15-1,1,1),IF($E58&lt;&gt;1,IF(ISNUMBER(INDEX(Import.PLE,Detalhamento!$E58,Detalhamento!AD$15)),IF(INDEX(Import.PLE,Detalhamento!$E58,Detalhamento!AD$15)&lt;=mediçao,OFFSET(Import.PLQ,$A58-1,AD$15-1,1,1),0),0),PLE!$AA$28*OFFSET(Import.PLQ,$A58-1,AD$15-1,1,1)),IF($E58&lt;&gt;1,IF(ISNUMBER(INDEX(Import.PLE,Detalhamento!$E58,Detalhamento!AD$15)),IF(INDEX(Import.PLE,Detalhamento!$E58,Detalhamento!AD$15)&lt;=mediçao,0,OFFSET(Import.PLQ,$A58-1,AD$15-1,1,1)),OFFSET(Import.PLQ,$A58-1,AD$15-1,1,1)),(1-PLE!$AA$28)*OFFSET(Import.PLQ,$A58-1,AD$15-1,1,1))))</f>
        <v>0</v>
      </c>
      <c r="AE58" s="183">
        <f ca="1">IF(AE$13="",0,CHOOSE(Detalhamento.OpçãoServiços,OFFSET(Import.PLQ,$A58-1,AE$15-1,1,1),IF($E58&lt;&gt;1,IF(ISNUMBER(INDEX(Import.PLE,Detalhamento!$E58,Detalhamento!AE$15)),IF(INDEX(Import.PLE,Detalhamento!$E58,Detalhamento!AE$15)&lt;=mediçao,OFFSET(Import.PLQ,$A58-1,AE$15-1,1,1),0),0),PLE!$AA$28*OFFSET(Import.PLQ,$A58-1,AE$15-1,1,1)),IF($E58&lt;&gt;1,IF(ISNUMBER(INDEX(Import.PLE,Detalhamento!$E58,Detalhamento!AE$15)),IF(INDEX(Import.PLE,Detalhamento!$E58,Detalhamento!AE$15)&lt;=mediçao,0,OFFSET(Import.PLQ,$A58-1,AE$15-1,1,1)),OFFSET(Import.PLQ,$A58-1,AE$15-1,1,1)),(1-PLE!$AA$28)*OFFSET(Import.PLQ,$A58-1,AE$15-1,1,1))))</f>
        <v>0</v>
      </c>
      <c r="AF58" s="183">
        <f ca="1">IF(AF$13="",0,CHOOSE(Detalhamento.OpçãoServiços,OFFSET(Import.PLQ,$A58-1,AF$15-1,1,1),IF($E58&lt;&gt;1,IF(ISNUMBER(INDEX(Import.PLE,Detalhamento!$E58,Detalhamento!AF$15)),IF(INDEX(Import.PLE,Detalhamento!$E58,Detalhamento!AF$15)&lt;=mediçao,OFFSET(Import.PLQ,$A58-1,AF$15-1,1,1),0),0),PLE!$AA$28*OFFSET(Import.PLQ,$A58-1,AF$15-1,1,1)),IF($E58&lt;&gt;1,IF(ISNUMBER(INDEX(Import.PLE,Detalhamento!$E58,Detalhamento!AF$15)),IF(INDEX(Import.PLE,Detalhamento!$E58,Detalhamento!AF$15)&lt;=mediçao,0,OFFSET(Import.PLQ,$A58-1,AF$15-1,1,1)),OFFSET(Import.PLQ,$A58-1,AF$15-1,1,1)),(1-PLE!$AA$28)*OFFSET(Import.PLQ,$A58-1,AF$15-1,1,1))))</f>
        <v>0</v>
      </c>
      <c r="AG58" s="183">
        <f ca="1">IF(AG$13="",0,CHOOSE(Detalhamento.OpçãoServiços,OFFSET(Import.PLQ,$A58-1,AG$15-1,1,1),IF($E58&lt;&gt;1,IF(ISNUMBER(INDEX(Import.PLE,Detalhamento!$E58,Detalhamento!AG$15)),IF(INDEX(Import.PLE,Detalhamento!$E58,Detalhamento!AG$15)&lt;=mediçao,OFFSET(Import.PLQ,$A58-1,AG$15-1,1,1),0),0),PLE!$AA$28*OFFSET(Import.PLQ,$A58-1,AG$15-1,1,1)),IF($E58&lt;&gt;1,IF(ISNUMBER(INDEX(Import.PLE,Detalhamento!$E58,Detalhamento!AG$15)),IF(INDEX(Import.PLE,Detalhamento!$E58,Detalhamento!AG$15)&lt;=mediçao,0,OFFSET(Import.PLQ,$A58-1,AG$15-1,1,1)),OFFSET(Import.PLQ,$A58-1,AG$15-1,1,1)),(1-PLE!$AA$28)*OFFSET(Import.PLQ,$A58-1,AG$15-1,1,1))))</f>
        <v>0</v>
      </c>
      <c r="AH58" s="183">
        <f ca="1">IF(AH$13="",0,CHOOSE(Detalhamento.OpçãoServiços,OFFSET(Import.PLQ,$A58-1,AH$15-1,1,1),IF($E58&lt;&gt;1,IF(ISNUMBER(INDEX(Import.PLE,Detalhamento!$E58,Detalhamento!AH$15)),IF(INDEX(Import.PLE,Detalhamento!$E58,Detalhamento!AH$15)&lt;=mediçao,OFFSET(Import.PLQ,$A58-1,AH$15-1,1,1),0),0),PLE!$AA$28*OFFSET(Import.PLQ,$A58-1,AH$15-1,1,1)),IF($E58&lt;&gt;1,IF(ISNUMBER(INDEX(Import.PLE,Detalhamento!$E58,Detalhamento!AH$15)),IF(INDEX(Import.PLE,Detalhamento!$E58,Detalhamento!AH$15)&lt;=mediçao,0,OFFSET(Import.PLQ,$A58-1,AH$15-1,1,1)),OFFSET(Import.PLQ,$A58-1,AH$15-1,1,1)),(1-PLE!$AA$28)*OFFSET(Import.PLQ,$A58-1,AH$15-1,1,1))))</f>
        <v>0</v>
      </c>
      <c r="AI58" s="183">
        <f ca="1">IF(AI$13="",0,CHOOSE(Detalhamento.OpçãoServiços,OFFSET(Import.PLQ,$A58-1,AI$15-1,1,1),IF($E58&lt;&gt;1,IF(ISNUMBER(INDEX(Import.PLE,Detalhamento!$E58,Detalhamento!AI$15)),IF(INDEX(Import.PLE,Detalhamento!$E58,Detalhamento!AI$15)&lt;=mediçao,OFFSET(Import.PLQ,$A58-1,AI$15-1,1,1),0),0),PLE!$AA$28*OFFSET(Import.PLQ,$A58-1,AI$15-1,1,1)),IF($E58&lt;&gt;1,IF(ISNUMBER(INDEX(Import.PLE,Detalhamento!$E58,Detalhamento!AI$15)),IF(INDEX(Import.PLE,Detalhamento!$E58,Detalhamento!AI$15)&lt;=mediçao,0,OFFSET(Import.PLQ,$A58-1,AI$15-1,1,1)),OFFSET(Import.PLQ,$A58-1,AI$15-1,1,1)),(1-PLE!$AA$28)*OFFSET(Import.PLQ,$A58-1,AI$15-1,1,1))))</f>
        <v>0</v>
      </c>
      <c r="AJ58" s="183">
        <f ca="1">IF(AJ$13="",0,CHOOSE(Detalhamento.OpçãoServiços,OFFSET(Import.PLQ,$A58-1,AJ$15-1,1,1),IF($E58&lt;&gt;1,IF(ISNUMBER(INDEX(Import.PLE,Detalhamento!$E58,Detalhamento!AJ$15)),IF(INDEX(Import.PLE,Detalhamento!$E58,Detalhamento!AJ$15)&lt;=mediçao,OFFSET(Import.PLQ,$A58-1,AJ$15-1,1,1),0),0),PLE!$AA$28*OFFSET(Import.PLQ,$A58-1,AJ$15-1,1,1)),IF($E58&lt;&gt;1,IF(ISNUMBER(INDEX(Import.PLE,Detalhamento!$E58,Detalhamento!AJ$15)),IF(INDEX(Import.PLE,Detalhamento!$E58,Detalhamento!AJ$15)&lt;=mediçao,0,OFFSET(Import.PLQ,$A58-1,AJ$15-1,1,1)),OFFSET(Import.PLQ,$A58-1,AJ$15-1,1,1)),(1-PLE!$AA$28)*OFFSET(Import.PLQ,$A58-1,AJ$15-1,1,1))))</f>
        <v>0</v>
      </c>
      <c r="AK58" s="183">
        <f ca="1">IF(AK$13="",0,CHOOSE(Detalhamento.OpçãoServiços,OFFSET(Import.PLQ,$A58-1,AK$15-1,1,1),IF($E58&lt;&gt;1,IF(ISNUMBER(INDEX(Import.PLE,Detalhamento!$E58,Detalhamento!AK$15)),IF(INDEX(Import.PLE,Detalhamento!$E58,Detalhamento!AK$15)&lt;=mediçao,OFFSET(Import.PLQ,$A58-1,AK$15-1,1,1),0),0),PLE!$AA$28*OFFSET(Import.PLQ,$A58-1,AK$15-1,1,1)),IF($E58&lt;&gt;1,IF(ISNUMBER(INDEX(Import.PLE,Detalhamento!$E58,Detalhamento!AK$15)),IF(INDEX(Import.PLE,Detalhamento!$E58,Detalhamento!AK$15)&lt;=mediçao,0,OFFSET(Import.PLQ,$A58-1,AK$15-1,1,1)),OFFSET(Import.PLQ,$A58-1,AK$15-1,1,1)),(1-PLE!$AA$28)*OFFSET(Import.PLQ,$A58-1,AK$15-1,1,1))))</f>
        <v>0</v>
      </c>
      <c r="AL58" s="183">
        <f ca="1">IF(AL$13="",0,CHOOSE(Detalhamento.OpçãoServiços,OFFSET(Import.PLQ,$A58-1,AL$15-1,1,1),IF($E58&lt;&gt;1,IF(ISNUMBER(INDEX(Import.PLE,Detalhamento!$E58,Detalhamento!AL$15)),IF(INDEX(Import.PLE,Detalhamento!$E58,Detalhamento!AL$15)&lt;=mediçao,OFFSET(Import.PLQ,$A58-1,AL$15-1,1,1),0),0),PLE!$AA$28*OFFSET(Import.PLQ,$A58-1,AL$15-1,1,1)),IF($E58&lt;&gt;1,IF(ISNUMBER(INDEX(Import.PLE,Detalhamento!$E58,Detalhamento!AL$15)),IF(INDEX(Import.PLE,Detalhamento!$E58,Detalhamento!AL$15)&lt;=mediçao,0,OFFSET(Import.PLQ,$A58-1,AL$15-1,1,1)),OFFSET(Import.PLQ,$A58-1,AL$15-1,1,1)),(1-PLE!$AA$28)*OFFSET(Import.PLQ,$A58-1,AL$15-1,1,1))))</f>
        <v>0</v>
      </c>
      <c r="AM58" s="183">
        <f ca="1">IF(AM$13="",0,CHOOSE(Detalhamento.OpçãoServiços,OFFSET(Import.PLQ,$A58-1,AM$15-1,1,1),IF($E58&lt;&gt;1,IF(ISNUMBER(INDEX(Import.PLE,Detalhamento!$E58,Detalhamento!AM$15)),IF(INDEX(Import.PLE,Detalhamento!$E58,Detalhamento!AM$15)&lt;=mediçao,OFFSET(Import.PLQ,$A58-1,AM$15-1,1,1),0),0),PLE!$AA$28*OFFSET(Import.PLQ,$A58-1,AM$15-1,1,1)),IF($E58&lt;&gt;1,IF(ISNUMBER(INDEX(Import.PLE,Detalhamento!$E58,Detalhamento!AM$15)),IF(INDEX(Import.PLE,Detalhamento!$E58,Detalhamento!AM$15)&lt;=mediçao,0,OFFSET(Import.PLQ,$A58-1,AM$15-1,1,1)),OFFSET(Import.PLQ,$A58-1,AM$15-1,1,1)),(1-PLE!$AA$28)*OFFSET(Import.PLQ,$A58-1,AM$15-1,1,1))))</f>
        <v>0</v>
      </c>
      <c r="AN58" s="183">
        <f ca="1">IF(AN$13="",0,CHOOSE(Detalhamento.OpçãoServiços,OFFSET(Import.PLQ,$A58-1,AN$15-1,1,1),IF($E58&lt;&gt;1,IF(ISNUMBER(INDEX(Import.PLE,Detalhamento!$E58,Detalhamento!AN$15)),IF(INDEX(Import.PLE,Detalhamento!$E58,Detalhamento!AN$15)&lt;=mediçao,OFFSET(Import.PLQ,$A58-1,AN$15-1,1,1),0),0),PLE!$AA$28*OFFSET(Import.PLQ,$A58-1,AN$15-1,1,1)),IF($E58&lt;&gt;1,IF(ISNUMBER(INDEX(Import.PLE,Detalhamento!$E58,Detalhamento!AN$15)),IF(INDEX(Import.PLE,Detalhamento!$E58,Detalhamento!AN$15)&lt;=mediçao,0,OFFSET(Import.PLQ,$A58-1,AN$15-1,1,1)),OFFSET(Import.PLQ,$A58-1,AN$15-1,1,1)),(1-PLE!$AA$28)*OFFSET(Import.PLQ,$A58-1,AN$15-1,1,1))))</f>
        <v>0</v>
      </c>
      <c r="AO58" s="183">
        <f ca="1">IF(AO$13="",0,CHOOSE(Detalhamento.OpçãoServiços,OFFSET(Import.PLQ,$A58-1,AO$15-1,1,1),IF($E58&lt;&gt;1,IF(ISNUMBER(INDEX(Import.PLE,Detalhamento!$E58,Detalhamento!AO$15)),IF(INDEX(Import.PLE,Detalhamento!$E58,Detalhamento!AO$15)&lt;=mediçao,OFFSET(Import.PLQ,$A58-1,AO$15-1,1,1),0),0),PLE!$AA$28*OFFSET(Import.PLQ,$A58-1,AO$15-1,1,1)),IF($E58&lt;&gt;1,IF(ISNUMBER(INDEX(Import.PLE,Detalhamento!$E58,Detalhamento!AO$15)),IF(INDEX(Import.PLE,Detalhamento!$E58,Detalhamento!AO$15)&lt;=mediçao,0,OFFSET(Import.PLQ,$A58-1,AO$15-1,1,1)),OFFSET(Import.PLQ,$A58-1,AO$15-1,1,1)),(1-PLE!$AA$28)*OFFSET(Import.PLQ,$A58-1,AO$15-1,1,1))))</f>
        <v>0</v>
      </c>
      <c r="AP58" s="183">
        <f ca="1">IF(AP$13="",0,CHOOSE(Detalhamento.OpçãoServiços,OFFSET(Import.PLQ,$A58-1,AP$15-1,1,1),IF($E58&lt;&gt;1,IF(ISNUMBER(INDEX(Import.PLE,Detalhamento!$E58,Detalhamento!AP$15)),IF(INDEX(Import.PLE,Detalhamento!$E58,Detalhamento!AP$15)&lt;=mediçao,OFFSET(Import.PLQ,$A58-1,AP$15-1,1,1),0),0),PLE!$AA$28*OFFSET(Import.PLQ,$A58-1,AP$15-1,1,1)),IF($E58&lt;&gt;1,IF(ISNUMBER(INDEX(Import.PLE,Detalhamento!$E58,Detalhamento!AP$15)),IF(INDEX(Import.PLE,Detalhamento!$E58,Detalhamento!AP$15)&lt;=mediçao,0,OFFSET(Import.PLQ,$A58-1,AP$15-1,1,1)),OFFSET(Import.PLQ,$A58-1,AP$15-1,1,1)),(1-PLE!$AA$28)*OFFSET(Import.PLQ,$A58-1,AP$15-1,1,1))))</f>
        <v>0</v>
      </c>
      <c r="AQ58" s="183">
        <f ca="1">IF(AQ$13="",0,CHOOSE(Detalhamento.OpçãoServiços,OFFSET(Import.PLQ,$A58-1,AQ$15-1,1,1),IF($E58&lt;&gt;1,IF(ISNUMBER(INDEX(Import.PLE,Detalhamento!$E58,Detalhamento!AQ$15)),IF(INDEX(Import.PLE,Detalhamento!$E58,Detalhamento!AQ$15)&lt;=mediçao,OFFSET(Import.PLQ,$A58-1,AQ$15-1,1,1),0),0),PLE!$AA$28*OFFSET(Import.PLQ,$A58-1,AQ$15-1,1,1)),IF($E58&lt;&gt;1,IF(ISNUMBER(INDEX(Import.PLE,Detalhamento!$E58,Detalhamento!AQ$15)),IF(INDEX(Import.PLE,Detalhamento!$E58,Detalhamento!AQ$15)&lt;=mediçao,0,OFFSET(Import.PLQ,$A58-1,AQ$15-1,1,1)),OFFSET(Import.PLQ,$A58-1,AQ$15-1,1,1)),(1-PLE!$AA$28)*OFFSET(Import.PLQ,$A58-1,AQ$15-1,1,1))))</f>
        <v>0</v>
      </c>
      <c r="AR58" s="183">
        <f ca="1">IF(AR$13="",0,CHOOSE(Detalhamento.OpçãoServiços,OFFSET(Import.PLQ,$A58-1,AR$15-1,1,1),IF($E58&lt;&gt;1,IF(ISNUMBER(INDEX(Import.PLE,Detalhamento!$E58,Detalhamento!AR$15)),IF(INDEX(Import.PLE,Detalhamento!$E58,Detalhamento!AR$15)&lt;=mediçao,OFFSET(Import.PLQ,$A58-1,AR$15-1,1,1),0),0),PLE!$AA$28*OFFSET(Import.PLQ,$A58-1,AR$15-1,1,1)),IF($E58&lt;&gt;1,IF(ISNUMBER(INDEX(Import.PLE,Detalhamento!$E58,Detalhamento!AR$15)),IF(INDEX(Import.PLE,Detalhamento!$E58,Detalhamento!AR$15)&lt;=mediçao,0,OFFSET(Import.PLQ,$A58-1,AR$15-1,1,1)),OFFSET(Import.PLQ,$A58-1,AR$15-1,1,1)),(1-PLE!$AA$28)*OFFSET(Import.PLQ,$A58-1,AR$15-1,1,1))))</f>
        <v>0</v>
      </c>
      <c r="AS58" s="183">
        <f ca="1">IF(AS$13="",0,CHOOSE(Detalhamento.OpçãoServiços,OFFSET(Import.PLQ,$A58-1,AS$15-1,1,1),IF($E58&lt;&gt;1,IF(ISNUMBER(INDEX(Import.PLE,Detalhamento!$E58,Detalhamento!AS$15)),IF(INDEX(Import.PLE,Detalhamento!$E58,Detalhamento!AS$15)&lt;=mediçao,OFFSET(Import.PLQ,$A58-1,AS$15-1,1,1),0),0),PLE!$AA$28*OFFSET(Import.PLQ,$A58-1,AS$15-1,1,1)),IF($E58&lt;&gt;1,IF(ISNUMBER(INDEX(Import.PLE,Detalhamento!$E58,Detalhamento!AS$15)),IF(INDEX(Import.PLE,Detalhamento!$E58,Detalhamento!AS$15)&lt;=mediçao,0,OFFSET(Import.PLQ,$A58-1,AS$15-1,1,1)),OFFSET(Import.PLQ,$A58-1,AS$15-1,1,1)),(1-PLE!$AA$28)*OFFSET(Import.PLQ,$A58-1,AS$15-1,1,1))))</f>
        <v>0</v>
      </c>
      <c r="AT58" s="183">
        <f ca="1">IF(AT$13="",0,CHOOSE(Detalhamento.OpçãoServiços,OFFSET(Import.PLQ,$A58-1,AT$15-1,1,1),IF($E58&lt;&gt;1,IF(ISNUMBER(INDEX(Import.PLE,Detalhamento!$E58,Detalhamento!AT$15)),IF(INDEX(Import.PLE,Detalhamento!$E58,Detalhamento!AT$15)&lt;=mediçao,OFFSET(Import.PLQ,$A58-1,AT$15-1,1,1),0),0),PLE!$AA$28*OFFSET(Import.PLQ,$A58-1,AT$15-1,1,1)),IF($E58&lt;&gt;1,IF(ISNUMBER(INDEX(Import.PLE,Detalhamento!$E58,Detalhamento!AT$15)),IF(INDEX(Import.PLE,Detalhamento!$E58,Detalhamento!AT$15)&lt;=mediçao,0,OFFSET(Import.PLQ,$A58-1,AT$15-1,1,1)),OFFSET(Import.PLQ,$A58-1,AT$15-1,1,1)),(1-PLE!$AA$28)*OFFSET(Import.PLQ,$A58-1,AT$15-1,1,1))))</f>
        <v>0</v>
      </c>
      <c r="AU58" s="183">
        <f ca="1">IF(AU$13="",0,CHOOSE(Detalhamento.OpçãoServiços,OFFSET(Import.PLQ,$A58-1,AU$15-1,1,1),IF($E58&lt;&gt;1,IF(ISNUMBER(INDEX(Import.PLE,Detalhamento!$E58,Detalhamento!AU$15)),IF(INDEX(Import.PLE,Detalhamento!$E58,Detalhamento!AU$15)&lt;=mediçao,OFFSET(Import.PLQ,$A58-1,AU$15-1,1,1),0),0),PLE!$AA$28*OFFSET(Import.PLQ,$A58-1,AU$15-1,1,1)),IF($E58&lt;&gt;1,IF(ISNUMBER(INDEX(Import.PLE,Detalhamento!$E58,Detalhamento!AU$15)),IF(INDEX(Import.PLE,Detalhamento!$E58,Detalhamento!AU$15)&lt;=mediçao,0,OFFSET(Import.PLQ,$A58-1,AU$15-1,1,1)),OFFSET(Import.PLQ,$A58-1,AU$15-1,1,1)),(1-PLE!$AA$28)*OFFSET(Import.PLQ,$A58-1,AU$15-1,1,1))))</f>
        <v>0</v>
      </c>
      <c r="AV58" s="183">
        <f ca="1">IF(AV$13="",0,CHOOSE(Detalhamento.OpçãoServiços,OFFSET(Import.PLQ,$A58-1,AV$15-1,1,1),IF($E58&lt;&gt;1,IF(ISNUMBER(INDEX(Import.PLE,Detalhamento!$E58,Detalhamento!AV$15)),IF(INDEX(Import.PLE,Detalhamento!$E58,Detalhamento!AV$15)&lt;=mediçao,OFFSET(Import.PLQ,$A58-1,AV$15-1,1,1),0),0),PLE!$AA$28*OFFSET(Import.PLQ,$A58-1,AV$15-1,1,1)),IF($E58&lt;&gt;1,IF(ISNUMBER(INDEX(Import.PLE,Detalhamento!$E58,Detalhamento!AV$15)),IF(INDEX(Import.PLE,Detalhamento!$E58,Detalhamento!AV$15)&lt;=mediçao,0,OFFSET(Import.PLQ,$A58-1,AV$15-1,1,1)),OFFSET(Import.PLQ,$A58-1,AV$15-1,1,1)),(1-PLE!$AA$28)*OFFSET(Import.PLQ,$A58-1,AV$15-1,1,1))))</f>
        <v>0</v>
      </c>
      <c r="AW58" s="183">
        <f ca="1">IF(AW$13="",0,CHOOSE(Detalhamento.OpçãoServiços,OFFSET(Import.PLQ,$A58-1,AW$15-1,1,1),IF($E58&lt;&gt;1,IF(ISNUMBER(INDEX(Import.PLE,Detalhamento!$E58,Detalhamento!AW$15)),IF(INDEX(Import.PLE,Detalhamento!$E58,Detalhamento!AW$15)&lt;=mediçao,OFFSET(Import.PLQ,$A58-1,AW$15-1,1,1),0),0),PLE!$AA$28*OFFSET(Import.PLQ,$A58-1,AW$15-1,1,1)),IF($E58&lt;&gt;1,IF(ISNUMBER(INDEX(Import.PLE,Detalhamento!$E58,Detalhamento!AW$15)),IF(INDEX(Import.PLE,Detalhamento!$E58,Detalhamento!AW$15)&lt;=mediçao,0,OFFSET(Import.PLQ,$A58-1,AW$15-1,1,1)),OFFSET(Import.PLQ,$A58-1,AW$15-1,1,1)),(1-PLE!$AA$28)*OFFSET(Import.PLQ,$A58-1,AW$15-1,1,1))))</f>
        <v>0</v>
      </c>
      <c r="AX58" s="183">
        <f ca="1">IF(AX$13="",0,CHOOSE(Detalhamento.OpçãoServiços,OFFSET(Import.PLQ,$A58-1,AX$15-1,1,1),IF($E58&lt;&gt;1,IF(ISNUMBER(INDEX(Import.PLE,Detalhamento!$E58,Detalhamento!AX$15)),IF(INDEX(Import.PLE,Detalhamento!$E58,Detalhamento!AX$15)&lt;=mediçao,OFFSET(Import.PLQ,$A58-1,AX$15-1,1,1),0),0),PLE!$AA$28*OFFSET(Import.PLQ,$A58-1,AX$15-1,1,1)),IF($E58&lt;&gt;1,IF(ISNUMBER(INDEX(Import.PLE,Detalhamento!$E58,Detalhamento!AX$15)),IF(INDEX(Import.PLE,Detalhamento!$E58,Detalhamento!AX$15)&lt;=mediçao,0,OFFSET(Import.PLQ,$A58-1,AX$15-1,1,1)),OFFSET(Import.PLQ,$A58-1,AX$15-1,1,1)),(1-PLE!$AA$28)*OFFSET(Import.PLQ,$A58-1,AX$15-1,1,1))))</f>
        <v>0</v>
      </c>
      <c r="AY58" s="183">
        <f ca="1">IF(AY$13="",0,CHOOSE(Detalhamento.OpçãoServiços,OFFSET(Import.PLQ,$A58-1,AY$15-1,1,1),IF($E58&lt;&gt;1,IF(ISNUMBER(INDEX(Import.PLE,Detalhamento!$E58,Detalhamento!AY$15)),IF(INDEX(Import.PLE,Detalhamento!$E58,Detalhamento!AY$15)&lt;=mediçao,OFFSET(Import.PLQ,$A58-1,AY$15-1,1,1),0),0),PLE!$AA$28*OFFSET(Import.PLQ,$A58-1,AY$15-1,1,1)),IF($E58&lt;&gt;1,IF(ISNUMBER(INDEX(Import.PLE,Detalhamento!$E58,Detalhamento!AY$15)),IF(INDEX(Import.PLE,Detalhamento!$E58,Detalhamento!AY$15)&lt;=mediçao,0,OFFSET(Import.PLQ,$A58-1,AY$15-1,1,1)),OFFSET(Import.PLQ,$A58-1,AY$15-1,1,1)),(1-PLE!$AA$28)*OFFSET(Import.PLQ,$A58-1,AY$15-1,1,1))))</f>
        <v>0</v>
      </c>
      <c r="AZ58" s="183">
        <f ca="1">IF(AZ$13="",0,CHOOSE(Detalhamento.OpçãoServiços,OFFSET(Import.PLQ,$A58-1,AZ$15-1,1,1),IF($E58&lt;&gt;1,IF(ISNUMBER(INDEX(Import.PLE,Detalhamento!$E58,Detalhamento!AZ$15)),IF(INDEX(Import.PLE,Detalhamento!$E58,Detalhamento!AZ$15)&lt;=mediçao,OFFSET(Import.PLQ,$A58-1,AZ$15-1,1,1),0),0),PLE!$AA$28*OFFSET(Import.PLQ,$A58-1,AZ$15-1,1,1)),IF($E58&lt;&gt;1,IF(ISNUMBER(INDEX(Import.PLE,Detalhamento!$E58,Detalhamento!AZ$15)),IF(INDEX(Import.PLE,Detalhamento!$E58,Detalhamento!AZ$15)&lt;=mediçao,0,OFFSET(Import.PLQ,$A58-1,AZ$15-1,1,1)),OFFSET(Import.PLQ,$A58-1,AZ$15-1,1,1)),(1-PLE!$AA$28)*OFFSET(Import.PLQ,$A58-1,AZ$15-1,1,1))))</f>
        <v>0</v>
      </c>
      <c r="BA58" s="183">
        <f ca="1">IF(BA$13="",0,CHOOSE(Detalhamento.OpçãoServiços,OFFSET(Import.PLQ,$A58-1,BA$15-1,1,1),IF($E58&lt;&gt;1,IF(ISNUMBER(INDEX(Import.PLE,Detalhamento!$E58,Detalhamento!BA$15)),IF(INDEX(Import.PLE,Detalhamento!$E58,Detalhamento!BA$15)&lt;=mediçao,OFFSET(Import.PLQ,$A58-1,BA$15-1,1,1),0),0),PLE!$AA$28*OFFSET(Import.PLQ,$A58-1,BA$15-1,1,1)),IF($E58&lt;&gt;1,IF(ISNUMBER(INDEX(Import.PLE,Detalhamento!$E58,Detalhamento!BA$15)),IF(INDEX(Import.PLE,Detalhamento!$E58,Detalhamento!BA$15)&lt;=mediçao,0,OFFSET(Import.PLQ,$A58-1,BA$15-1,1,1)),OFFSET(Import.PLQ,$A58-1,BA$15-1,1,1)),(1-PLE!$AA$28)*OFFSET(Import.PLQ,$A58-1,BA$15-1,1,1))))</f>
        <v>0</v>
      </c>
      <c r="BB58" s="183">
        <f ca="1">IF(BB$13="",0,CHOOSE(Detalhamento.OpçãoServiços,OFFSET(Import.PLQ,$A58-1,BB$15-1,1,1),IF($E58&lt;&gt;1,IF(ISNUMBER(INDEX(Import.PLE,Detalhamento!$E58,Detalhamento!BB$15)),IF(INDEX(Import.PLE,Detalhamento!$E58,Detalhamento!BB$15)&lt;=mediçao,OFFSET(Import.PLQ,$A58-1,BB$15-1,1,1),0),0),PLE!$AA$28*OFFSET(Import.PLQ,$A58-1,BB$15-1,1,1)),IF($E58&lt;&gt;1,IF(ISNUMBER(INDEX(Import.PLE,Detalhamento!$E58,Detalhamento!BB$15)),IF(INDEX(Import.PLE,Detalhamento!$E58,Detalhamento!BB$15)&lt;=mediçao,0,OFFSET(Import.PLQ,$A58-1,BB$15-1,1,1)),OFFSET(Import.PLQ,$A58-1,BB$15-1,1,1)),(1-PLE!$AA$28)*OFFSET(Import.PLQ,$A58-1,BB$15-1,1,1))))</f>
        <v>0</v>
      </c>
      <c r="BC58" s="183">
        <f ca="1">IF(BC$13="",0,CHOOSE(Detalhamento.OpçãoServiços,OFFSET(Import.PLQ,$A58-1,BC$15-1,1,1),IF($E58&lt;&gt;1,IF(ISNUMBER(INDEX(Import.PLE,Detalhamento!$E58,Detalhamento!BC$15)),IF(INDEX(Import.PLE,Detalhamento!$E58,Detalhamento!BC$15)&lt;=mediçao,OFFSET(Import.PLQ,$A58-1,BC$15-1,1,1),0),0),PLE!$AA$28*OFFSET(Import.PLQ,$A58-1,BC$15-1,1,1)),IF($E58&lt;&gt;1,IF(ISNUMBER(INDEX(Import.PLE,Detalhamento!$E58,Detalhamento!BC$15)),IF(INDEX(Import.PLE,Detalhamento!$E58,Detalhamento!BC$15)&lt;=mediçao,0,OFFSET(Import.PLQ,$A58-1,BC$15-1,1,1)),OFFSET(Import.PLQ,$A58-1,BC$15-1,1,1)),(1-PLE!$AA$28)*OFFSET(Import.PLQ,$A58-1,BC$15-1,1,1))))</f>
        <v>0</v>
      </c>
      <c r="BD58" s="183">
        <f ca="1">IF(BD$13="",0,CHOOSE(Detalhamento.OpçãoServiços,OFFSET(Import.PLQ,$A58-1,BD$15-1,1,1),IF($E58&lt;&gt;1,IF(ISNUMBER(INDEX(Import.PLE,Detalhamento!$E58,Detalhamento!BD$15)),IF(INDEX(Import.PLE,Detalhamento!$E58,Detalhamento!BD$15)&lt;=mediçao,OFFSET(Import.PLQ,$A58-1,BD$15-1,1,1),0),0),PLE!$AA$28*OFFSET(Import.PLQ,$A58-1,BD$15-1,1,1)),IF($E58&lt;&gt;1,IF(ISNUMBER(INDEX(Import.PLE,Detalhamento!$E58,Detalhamento!BD$15)),IF(INDEX(Import.PLE,Detalhamento!$E58,Detalhamento!BD$15)&lt;=mediçao,0,OFFSET(Import.PLQ,$A58-1,BD$15-1,1,1)),OFFSET(Import.PLQ,$A58-1,BD$15-1,1,1)),(1-PLE!$AA$28)*OFFSET(Import.PLQ,$A58-1,BD$15-1,1,1))))</f>
        <v>0</v>
      </c>
      <c r="BE58" s="183">
        <f ca="1">IF(BE$13="",0,CHOOSE(Detalhamento.OpçãoServiços,OFFSET(Import.PLQ,$A58-1,BE$15-1,1,1),IF($E58&lt;&gt;1,IF(ISNUMBER(INDEX(Import.PLE,Detalhamento!$E58,Detalhamento!BE$15)),IF(INDEX(Import.PLE,Detalhamento!$E58,Detalhamento!BE$15)&lt;=mediçao,OFFSET(Import.PLQ,$A58-1,BE$15-1,1,1),0),0),PLE!$AA$28*OFFSET(Import.PLQ,$A58-1,BE$15-1,1,1)),IF($E58&lt;&gt;1,IF(ISNUMBER(INDEX(Import.PLE,Detalhamento!$E58,Detalhamento!BE$15)),IF(INDEX(Import.PLE,Detalhamento!$E58,Detalhamento!BE$15)&lt;=mediçao,0,OFFSET(Import.PLQ,$A58-1,BE$15-1,1,1)),OFFSET(Import.PLQ,$A58-1,BE$15-1,1,1)),(1-PLE!$AA$28)*OFFSET(Import.PLQ,$A58-1,BE$15-1,1,1))))</f>
        <v>0</v>
      </c>
      <c r="BF58" s="183">
        <f ca="1">IF(BF$13="",0,CHOOSE(Detalhamento.OpçãoServiços,OFFSET(Import.PLQ,$A58-1,BF$15-1,1,1),IF($E58&lt;&gt;1,IF(ISNUMBER(INDEX(Import.PLE,Detalhamento!$E58,Detalhamento!BF$15)),IF(INDEX(Import.PLE,Detalhamento!$E58,Detalhamento!BF$15)&lt;=mediçao,OFFSET(Import.PLQ,$A58-1,BF$15-1,1,1),0),0),PLE!$AA$28*OFFSET(Import.PLQ,$A58-1,BF$15-1,1,1)),IF($E58&lt;&gt;1,IF(ISNUMBER(INDEX(Import.PLE,Detalhamento!$E58,Detalhamento!BF$15)),IF(INDEX(Import.PLE,Detalhamento!$E58,Detalhamento!BF$15)&lt;=mediçao,0,OFFSET(Import.PLQ,$A58-1,BF$15-1,1,1)),OFFSET(Import.PLQ,$A58-1,BF$15-1,1,1)),(1-PLE!$AA$28)*OFFSET(Import.PLQ,$A58-1,BF$15-1,1,1))))</f>
        <v>0</v>
      </c>
      <c r="BG58" s="183">
        <f ca="1">IF(BG$13="",0,CHOOSE(Detalhamento.OpçãoServiços,OFFSET(Import.PLQ,$A58-1,BG$15-1,1,1),IF($E58&lt;&gt;1,IF(ISNUMBER(INDEX(Import.PLE,Detalhamento!$E58,Detalhamento!BG$15)),IF(INDEX(Import.PLE,Detalhamento!$E58,Detalhamento!BG$15)&lt;=mediçao,OFFSET(Import.PLQ,$A58-1,BG$15-1,1,1),0),0),PLE!$AA$28*OFFSET(Import.PLQ,$A58-1,BG$15-1,1,1)),IF($E58&lt;&gt;1,IF(ISNUMBER(INDEX(Import.PLE,Detalhamento!$E58,Detalhamento!BG$15)),IF(INDEX(Import.PLE,Detalhamento!$E58,Detalhamento!BG$15)&lt;=mediçao,0,OFFSET(Import.PLQ,$A58-1,BG$15-1,1,1)),OFFSET(Import.PLQ,$A58-1,BG$15-1,1,1)),(1-PLE!$AA$28)*OFFSET(Import.PLQ,$A58-1,BG$15-1,1,1))))</f>
        <v>0</v>
      </c>
      <c r="BH58" s="183">
        <f ca="1">IF(BH$13="",0,CHOOSE(Detalhamento.OpçãoServiços,OFFSET(Import.PLQ,$A58-1,BH$15-1,1,1),IF($E58&lt;&gt;1,IF(ISNUMBER(INDEX(Import.PLE,Detalhamento!$E58,Detalhamento!BH$15)),IF(INDEX(Import.PLE,Detalhamento!$E58,Detalhamento!BH$15)&lt;=mediçao,OFFSET(Import.PLQ,$A58-1,BH$15-1,1,1),0),0),PLE!$AA$28*OFFSET(Import.PLQ,$A58-1,BH$15-1,1,1)),IF($E58&lt;&gt;1,IF(ISNUMBER(INDEX(Import.PLE,Detalhamento!$E58,Detalhamento!BH$15)),IF(INDEX(Import.PLE,Detalhamento!$E58,Detalhamento!BH$15)&lt;=mediçao,0,OFFSET(Import.PLQ,$A58-1,BH$15-1,1,1)),OFFSET(Import.PLQ,$A58-1,BH$15-1,1,1)),(1-PLE!$AA$28)*OFFSET(Import.PLQ,$A58-1,BH$15-1,1,1))))</f>
        <v>0</v>
      </c>
      <c r="BI58" s="183">
        <f ca="1">IF(BI$13="",0,CHOOSE(Detalhamento.OpçãoServiços,OFFSET(Import.PLQ,$A58-1,BI$15-1,1,1),IF($E58&lt;&gt;1,IF(ISNUMBER(INDEX(Import.PLE,Detalhamento!$E58,Detalhamento!BI$15)),IF(INDEX(Import.PLE,Detalhamento!$E58,Detalhamento!BI$15)&lt;=mediçao,OFFSET(Import.PLQ,$A58-1,BI$15-1,1,1),0),0),PLE!$AA$28*OFFSET(Import.PLQ,$A58-1,BI$15-1,1,1)),IF($E58&lt;&gt;1,IF(ISNUMBER(INDEX(Import.PLE,Detalhamento!$E58,Detalhamento!BI$15)),IF(INDEX(Import.PLE,Detalhamento!$E58,Detalhamento!BI$15)&lt;=mediçao,0,OFFSET(Import.PLQ,$A58-1,BI$15-1,1,1)),OFFSET(Import.PLQ,$A58-1,BI$15-1,1,1)),(1-PLE!$AA$28)*OFFSET(Import.PLQ,$A58-1,BI$15-1,1,1))))</f>
        <v>0</v>
      </c>
    </row>
    <row r="59" spans="1:61" ht="22.5" x14ac:dyDescent="0.2">
      <c r="A59" s="196">
        <v>31</v>
      </c>
      <c r="B59" s="28" t="str">
        <f t="shared" ca="1" si="15"/>
        <v>Serviço</v>
      </c>
      <c r="E59" s="193">
        <f t="shared" ca="1" si="16"/>
        <v>9</v>
      </c>
      <c r="F59" s="194">
        <f t="shared" ca="1" si="17"/>
        <v>90031</v>
      </c>
      <c r="G59" s="194" t="str">
        <f t="shared" ref="G59:H70" ca="1" si="20">OFFSET(LIorçamento,$A59-1,G$16,1,1)</f>
        <v>9.3</v>
      </c>
      <c r="H59" s="222" t="str">
        <f t="shared" ca="1" si="20"/>
        <v>FORNECIMENTO E INSTALAÇÃO DE ACESSIBILIDADE COM PISO TÁTIL ALERTA E DIRECIONAL 25X25 CM EM PASSEIO PÚBLICO</v>
      </c>
      <c r="I59" s="48" t="str">
        <f t="shared" ca="1" si="18"/>
        <v>M2</v>
      </c>
      <c r="J59" s="183">
        <f t="shared" ca="1" si="19"/>
        <v>437.49</v>
      </c>
      <c r="K59" s="83"/>
      <c r="L59" s="183">
        <f ca="1">IF(L$13="",0,CHOOSE(Detalhamento.OpçãoServiços,OFFSET(Import.PLQ,$A59-1,L$15-1,1,1),IF($E59&lt;&gt;1,IF(ISNUMBER(INDEX(Import.PLE,Detalhamento!$E59,Detalhamento!L$15)),IF(INDEX(Import.PLE,Detalhamento!$E59,Detalhamento!L$15)&lt;=mediçao,OFFSET(Import.PLQ,$A59-1,L$15-1,1,1),0),0),PLE!$AA$28*OFFSET(Import.PLQ,$A59-1,L$15-1,1,1)),IF($E59&lt;&gt;1,IF(ISNUMBER(INDEX(Import.PLE,Detalhamento!$E59,Detalhamento!L$15)),IF(INDEX(Import.PLE,Detalhamento!$E59,Detalhamento!L$15)&lt;=mediçao,0,OFFSET(Import.PLQ,$A59-1,L$15-1,1,1)),OFFSET(Import.PLQ,$A59-1,L$15-1,1,1)),(1-PLE!$AA$28)*OFFSET(Import.PLQ,$A59-1,L$15-1,1,1))))</f>
        <v>0</v>
      </c>
      <c r="M59" s="183">
        <f ca="1">IF(M$13="",0,CHOOSE(Detalhamento.OpçãoServiços,OFFSET(Import.PLQ,$A59-1,M$15-1,1,1),IF($E59&lt;&gt;1,IF(ISNUMBER(INDEX(Import.PLE,Detalhamento!$E59,Detalhamento!M$15)),IF(INDEX(Import.PLE,Detalhamento!$E59,Detalhamento!M$15)&lt;=mediçao,OFFSET(Import.PLQ,$A59-1,M$15-1,1,1),0),0),PLE!$AA$28*OFFSET(Import.PLQ,$A59-1,M$15-1,1,1)),IF($E59&lt;&gt;1,IF(ISNUMBER(INDEX(Import.PLE,Detalhamento!$E59,Detalhamento!M$15)),IF(INDEX(Import.PLE,Detalhamento!$E59,Detalhamento!M$15)&lt;=mediçao,0,OFFSET(Import.PLQ,$A59-1,M$15-1,1,1)),OFFSET(Import.PLQ,$A59-1,M$15-1,1,1)),(1-PLE!$AA$28)*OFFSET(Import.PLQ,$A59-1,M$15-1,1,1))))</f>
        <v>0</v>
      </c>
      <c r="N59" s="183">
        <f ca="1">IF(N$13="",0,CHOOSE(Detalhamento.OpçãoServiços,OFFSET(Import.PLQ,$A59-1,N$15-1,1,1),IF($E59&lt;&gt;1,IF(ISNUMBER(INDEX(Import.PLE,Detalhamento!$E59,Detalhamento!N$15)),IF(INDEX(Import.PLE,Detalhamento!$E59,Detalhamento!N$15)&lt;=mediçao,OFFSET(Import.PLQ,$A59-1,N$15-1,1,1),0),0),PLE!$AA$28*OFFSET(Import.PLQ,$A59-1,N$15-1,1,1)),IF($E59&lt;&gt;1,IF(ISNUMBER(INDEX(Import.PLE,Detalhamento!$E59,Detalhamento!N$15)),IF(INDEX(Import.PLE,Detalhamento!$E59,Detalhamento!N$15)&lt;=mediçao,0,OFFSET(Import.PLQ,$A59-1,N$15-1,1,1)),OFFSET(Import.PLQ,$A59-1,N$15-1,1,1)),(1-PLE!$AA$28)*OFFSET(Import.PLQ,$A59-1,N$15-1,1,1))))</f>
        <v>0</v>
      </c>
      <c r="O59" s="183">
        <f ca="1">IF(O$13="",0,CHOOSE(Detalhamento.OpçãoServiços,OFFSET(Import.PLQ,$A59-1,O$15-1,1,1),IF($E59&lt;&gt;1,IF(ISNUMBER(INDEX(Import.PLE,Detalhamento!$E59,Detalhamento!O$15)),IF(INDEX(Import.PLE,Detalhamento!$E59,Detalhamento!O$15)&lt;=mediçao,OFFSET(Import.PLQ,$A59-1,O$15-1,1,1),0),0),PLE!$AA$28*OFFSET(Import.PLQ,$A59-1,O$15-1,1,1)),IF($E59&lt;&gt;1,IF(ISNUMBER(INDEX(Import.PLE,Detalhamento!$E59,Detalhamento!O$15)),IF(INDEX(Import.PLE,Detalhamento!$E59,Detalhamento!O$15)&lt;=mediçao,0,OFFSET(Import.PLQ,$A59-1,O$15-1,1,1)),OFFSET(Import.PLQ,$A59-1,O$15-1,1,1)),(1-PLE!$AA$28)*OFFSET(Import.PLQ,$A59-1,O$15-1,1,1))))</f>
        <v>437.49</v>
      </c>
      <c r="P59" s="183">
        <f ca="1">IF(P$13="",0,CHOOSE(Detalhamento.OpçãoServiços,OFFSET(Import.PLQ,$A59-1,P$15-1,1,1),IF($E59&lt;&gt;1,IF(ISNUMBER(INDEX(Import.PLE,Detalhamento!$E59,Detalhamento!P$15)),IF(INDEX(Import.PLE,Detalhamento!$E59,Detalhamento!P$15)&lt;=mediçao,OFFSET(Import.PLQ,$A59-1,P$15-1,1,1),0),0),PLE!$AA$28*OFFSET(Import.PLQ,$A59-1,P$15-1,1,1)),IF($E59&lt;&gt;1,IF(ISNUMBER(INDEX(Import.PLE,Detalhamento!$E59,Detalhamento!P$15)),IF(INDEX(Import.PLE,Detalhamento!$E59,Detalhamento!P$15)&lt;=mediçao,0,OFFSET(Import.PLQ,$A59-1,P$15-1,1,1)),OFFSET(Import.PLQ,$A59-1,P$15-1,1,1)),(1-PLE!$AA$28)*OFFSET(Import.PLQ,$A59-1,P$15-1,1,1))))</f>
        <v>0</v>
      </c>
      <c r="Q59" s="183">
        <f ca="1">IF(Q$13="",0,CHOOSE(Detalhamento.OpçãoServiços,OFFSET(Import.PLQ,$A59-1,Q$15-1,1,1),IF($E59&lt;&gt;1,IF(ISNUMBER(INDEX(Import.PLE,Detalhamento!$E59,Detalhamento!Q$15)),IF(INDEX(Import.PLE,Detalhamento!$E59,Detalhamento!Q$15)&lt;=mediçao,OFFSET(Import.PLQ,$A59-1,Q$15-1,1,1),0),0),PLE!$AA$28*OFFSET(Import.PLQ,$A59-1,Q$15-1,1,1)),IF($E59&lt;&gt;1,IF(ISNUMBER(INDEX(Import.PLE,Detalhamento!$E59,Detalhamento!Q$15)),IF(INDEX(Import.PLE,Detalhamento!$E59,Detalhamento!Q$15)&lt;=mediçao,0,OFFSET(Import.PLQ,$A59-1,Q$15-1,1,1)),OFFSET(Import.PLQ,$A59-1,Q$15-1,1,1)),(1-PLE!$AA$28)*OFFSET(Import.PLQ,$A59-1,Q$15-1,1,1))))</f>
        <v>0</v>
      </c>
      <c r="R59" s="183">
        <f ca="1">IF(R$13="",0,CHOOSE(Detalhamento.OpçãoServiços,OFFSET(Import.PLQ,$A59-1,R$15-1,1,1),IF($E59&lt;&gt;1,IF(ISNUMBER(INDEX(Import.PLE,Detalhamento!$E59,Detalhamento!R$15)),IF(INDEX(Import.PLE,Detalhamento!$E59,Detalhamento!R$15)&lt;=mediçao,OFFSET(Import.PLQ,$A59-1,R$15-1,1,1),0),0),PLE!$AA$28*OFFSET(Import.PLQ,$A59-1,R$15-1,1,1)),IF($E59&lt;&gt;1,IF(ISNUMBER(INDEX(Import.PLE,Detalhamento!$E59,Detalhamento!R$15)),IF(INDEX(Import.PLE,Detalhamento!$E59,Detalhamento!R$15)&lt;=mediçao,0,OFFSET(Import.PLQ,$A59-1,R$15-1,1,1)),OFFSET(Import.PLQ,$A59-1,R$15-1,1,1)),(1-PLE!$AA$28)*OFFSET(Import.PLQ,$A59-1,R$15-1,1,1))))</f>
        <v>0</v>
      </c>
      <c r="S59" s="183">
        <f ca="1">IF(S$13="",0,CHOOSE(Detalhamento.OpçãoServiços,OFFSET(Import.PLQ,$A59-1,S$15-1,1,1),IF($E59&lt;&gt;1,IF(ISNUMBER(INDEX(Import.PLE,Detalhamento!$E59,Detalhamento!S$15)),IF(INDEX(Import.PLE,Detalhamento!$E59,Detalhamento!S$15)&lt;=mediçao,OFFSET(Import.PLQ,$A59-1,S$15-1,1,1),0),0),PLE!$AA$28*OFFSET(Import.PLQ,$A59-1,S$15-1,1,1)),IF($E59&lt;&gt;1,IF(ISNUMBER(INDEX(Import.PLE,Detalhamento!$E59,Detalhamento!S$15)),IF(INDEX(Import.PLE,Detalhamento!$E59,Detalhamento!S$15)&lt;=mediçao,0,OFFSET(Import.PLQ,$A59-1,S$15-1,1,1)),OFFSET(Import.PLQ,$A59-1,S$15-1,1,1)),(1-PLE!$AA$28)*OFFSET(Import.PLQ,$A59-1,S$15-1,1,1))))</f>
        <v>0</v>
      </c>
      <c r="T59" s="183">
        <f ca="1">IF(T$13="",0,CHOOSE(Detalhamento.OpçãoServiços,OFFSET(Import.PLQ,$A59-1,T$15-1,1,1),IF($E59&lt;&gt;1,IF(ISNUMBER(INDEX(Import.PLE,Detalhamento!$E59,Detalhamento!T$15)),IF(INDEX(Import.PLE,Detalhamento!$E59,Detalhamento!T$15)&lt;=mediçao,OFFSET(Import.PLQ,$A59-1,T$15-1,1,1),0),0),PLE!$AA$28*OFFSET(Import.PLQ,$A59-1,T$15-1,1,1)),IF($E59&lt;&gt;1,IF(ISNUMBER(INDEX(Import.PLE,Detalhamento!$E59,Detalhamento!T$15)),IF(INDEX(Import.PLE,Detalhamento!$E59,Detalhamento!T$15)&lt;=mediçao,0,OFFSET(Import.PLQ,$A59-1,T$15-1,1,1)),OFFSET(Import.PLQ,$A59-1,T$15-1,1,1)),(1-PLE!$AA$28)*OFFSET(Import.PLQ,$A59-1,T$15-1,1,1))))</f>
        <v>0</v>
      </c>
      <c r="U59" s="183">
        <f ca="1">IF(U$13="",0,CHOOSE(Detalhamento.OpçãoServiços,OFFSET(Import.PLQ,$A59-1,U$15-1,1,1),IF($E59&lt;&gt;1,IF(ISNUMBER(INDEX(Import.PLE,Detalhamento!$E59,Detalhamento!U$15)),IF(INDEX(Import.PLE,Detalhamento!$E59,Detalhamento!U$15)&lt;=mediçao,OFFSET(Import.PLQ,$A59-1,U$15-1,1,1),0),0),PLE!$AA$28*OFFSET(Import.PLQ,$A59-1,U$15-1,1,1)),IF($E59&lt;&gt;1,IF(ISNUMBER(INDEX(Import.PLE,Detalhamento!$E59,Detalhamento!U$15)),IF(INDEX(Import.PLE,Detalhamento!$E59,Detalhamento!U$15)&lt;=mediçao,0,OFFSET(Import.PLQ,$A59-1,U$15-1,1,1)),OFFSET(Import.PLQ,$A59-1,U$15-1,1,1)),(1-PLE!$AA$28)*OFFSET(Import.PLQ,$A59-1,U$15-1,1,1))))</f>
        <v>0</v>
      </c>
      <c r="V59" s="183">
        <f ca="1">IF(V$13="",0,CHOOSE(Detalhamento.OpçãoServiços,OFFSET(Import.PLQ,$A59-1,V$15-1,1,1),IF($E59&lt;&gt;1,IF(ISNUMBER(INDEX(Import.PLE,Detalhamento!$E59,Detalhamento!V$15)),IF(INDEX(Import.PLE,Detalhamento!$E59,Detalhamento!V$15)&lt;=mediçao,OFFSET(Import.PLQ,$A59-1,V$15-1,1,1),0),0),PLE!$AA$28*OFFSET(Import.PLQ,$A59-1,V$15-1,1,1)),IF($E59&lt;&gt;1,IF(ISNUMBER(INDEX(Import.PLE,Detalhamento!$E59,Detalhamento!V$15)),IF(INDEX(Import.PLE,Detalhamento!$E59,Detalhamento!V$15)&lt;=mediçao,0,OFFSET(Import.PLQ,$A59-1,V$15-1,1,1)),OFFSET(Import.PLQ,$A59-1,V$15-1,1,1)),(1-PLE!$AA$28)*OFFSET(Import.PLQ,$A59-1,V$15-1,1,1))))</f>
        <v>0</v>
      </c>
      <c r="W59" s="183">
        <f ca="1">IF(W$13="",0,CHOOSE(Detalhamento.OpçãoServiços,OFFSET(Import.PLQ,$A59-1,W$15-1,1,1),IF($E59&lt;&gt;1,IF(ISNUMBER(INDEX(Import.PLE,Detalhamento!$E59,Detalhamento!W$15)),IF(INDEX(Import.PLE,Detalhamento!$E59,Detalhamento!W$15)&lt;=mediçao,OFFSET(Import.PLQ,$A59-1,W$15-1,1,1),0),0),PLE!$AA$28*OFFSET(Import.PLQ,$A59-1,W$15-1,1,1)),IF($E59&lt;&gt;1,IF(ISNUMBER(INDEX(Import.PLE,Detalhamento!$E59,Detalhamento!W$15)),IF(INDEX(Import.PLE,Detalhamento!$E59,Detalhamento!W$15)&lt;=mediçao,0,OFFSET(Import.PLQ,$A59-1,W$15-1,1,1)),OFFSET(Import.PLQ,$A59-1,W$15-1,1,1)),(1-PLE!$AA$28)*OFFSET(Import.PLQ,$A59-1,W$15-1,1,1))))</f>
        <v>0</v>
      </c>
      <c r="X59" s="183">
        <f ca="1">IF(X$13="",0,CHOOSE(Detalhamento.OpçãoServiços,OFFSET(Import.PLQ,$A59-1,X$15-1,1,1),IF($E59&lt;&gt;1,IF(ISNUMBER(INDEX(Import.PLE,Detalhamento!$E59,Detalhamento!X$15)),IF(INDEX(Import.PLE,Detalhamento!$E59,Detalhamento!X$15)&lt;=mediçao,OFFSET(Import.PLQ,$A59-1,X$15-1,1,1),0),0),PLE!$AA$28*OFFSET(Import.PLQ,$A59-1,X$15-1,1,1)),IF($E59&lt;&gt;1,IF(ISNUMBER(INDEX(Import.PLE,Detalhamento!$E59,Detalhamento!X$15)),IF(INDEX(Import.PLE,Detalhamento!$E59,Detalhamento!X$15)&lt;=mediçao,0,OFFSET(Import.PLQ,$A59-1,X$15-1,1,1)),OFFSET(Import.PLQ,$A59-1,X$15-1,1,1)),(1-PLE!$AA$28)*OFFSET(Import.PLQ,$A59-1,X$15-1,1,1))))</f>
        <v>0</v>
      </c>
      <c r="Y59" s="183">
        <f ca="1">IF(Y$13="",0,CHOOSE(Detalhamento.OpçãoServiços,OFFSET(Import.PLQ,$A59-1,Y$15-1,1,1),IF($E59&lt;&gt;1,IF(ISNUMBER(INDEX(Import.PLE,Detalhamento!$E59,Detalhamento!Y$15)),IF(INDEX(Import.PLE,Detalhamento!$E59,Detalhamento!Y$15)&lt;=mediçao,OFFSET(Import.PLQ,$A59-1,Y$15-1,1,1),0),0),PLE!$AA$28*OFFSET(Import.PLQ,$A59-1,Y$15-1,1,1)),IF($E59&lt;&gt;1,IF(ISNUMBER(INDEX(Import.PLE,Detalhamento!$E59,Detalhamento!Y$15)),IF(INDEX(Import.PLE,Detalhamento!$E59,Detalhamento!Y$15)&lt;=mediçao,0,OFFSET(Import.PLQ,$A59-1,Y$15-1,1,1)),OFFSET(Import.PLQ,$A59-1,Y$15-1,1,1)),(1-PLE!$AA$28)*OFFSET(Import.PLQ,$A59-1,Y$15-1,1,1))))</f>
        <v>0</v>
      </c>
      <c r="Z59" s="183">
        <f ca="1">IF(Z$13="",0,CHOOSE(Detalhamento.OpçãoServiços,OFFSET(Import.PLQ,$A59-1,Z$15-1,1,1),IF($E59&lt;&gt;1,IF(ISNUMBER(INDEX(Import.PLE,Detalhamento!$E59,Detalhamento!Z$15)),IF(INDEX(Import.PLE,Detalhamento!$E59,Detalhamento!Z$15)&lt;=mediçao,OFFSET(Import.PLQ,$A59-1,Z$15-1,1,1),0),0),PLE!$AA$28*OFFSET(Import.PLQ,$A59-1,Z$15-1,1,1)),IF($E59&lt;&gt;1,IF(ISNUMBER(INDEX(Import.PLE,Detalhamento!$E59,Detalhamento!Z$15)),IF(INDEX(Import.PLE,Detalhamento!$E59,Detalhamento!Z$15)&lt;=mediçao,0,OFFSET(Import.PLQ,$A59-1,Z$15-1,1,1)),OFFSET(Import.PLQ,$A59-1,Z$15-1,1,1)),(1-PLE!$AA$28)*OFFSET(Import.PLQ,$A59-1,Z$15-1,1,1))))</f>
        <v>0</v>
      </c>
      <c r="AA59" s="183">
        <f ca="1">IF(AA$13="",0,CHOOSE(Detalhamento.OpçãoServiços,OFFSET(Import.PLQ,$A59-1,AA$15-1,1,1),IF($E59&lt;&gt;1,IF(ISNUMBER(INDEX(Import.PLE,Detalhamento!$E59,Detalhamento!AA$15)),IF(INDEX(Import.PLE,Detalhamento!$E59,Detalhamento!AA$15)&lt;=mediçao,OFFSET(Import.PLQ,$A59-1,AA$15-1,1,1),0),0),PLE!$AA$28*OFFSET(Import.PLQ,$A59-1,AA$15-1,1,1)),IF($E59&lt;&gt;1,IF(ISNUMBER(INDEX(Import.PLE,Detalhamento!$E59,Detalhamento!AA$15)),IF(INDEX(Import.PLE,Detalhamento!$E59,Detalhamento!AA$15)&lt;=mediçao,0,OFFSET(Import.PLQ,$A59-1,AA$15-1,1,1)),OFFSET(Import.PLQ,$A59-1,AA$15-1,1,1)),(1-PLE!$AA$28)*OFFSET(Import.PLQ,$A59-1,AA$15-1,1,1))))</f>
        <v>0</v>
      </c>
      <c r="AB59" s="183">
        <f ca="1">IF(AB$13="",0,CHOOSE(Detalhamento.OpçãoServiços,OFFSET(Import.PLQ,$A59-1,AB$15-1,1,1),IF($E59&lt;&gt;1,IF(ISNUMBER(INDEX(Import.PLE,Detalhamento!$E59,Detalhamento!AB$15)),IF(INDEX(Import.PLE,Detalhamento!$E59,Detalhamento!AB$15)&lt;=mediçao,OFFSET(Import.PLQ,$A59-1,AB$15-1,1,1),0),0),PLE!$AA$28*OFFSET(Import.PLQ,$A59-1,AB$15-1,1,1)),IF($E59&lt;&gt;1,IF(ISNUMBER(INDEX(Import.PLE,Detalhamento!$E59,Detalhamento!AB$15)),IF(INDEX(Import.PLE,Detalhamento!$E59,Detalhamento!AB$15)&lt;=mediçao,0,OFFSET(Import.PLQ,$A59-1,AB$15-1,1,1)),OFFSET(Import.PLQ,$A59-1,AB$15-1,1,1)),(1-PLE!$AA$28)*OFFSET(Import.PLQ,$A59-1,AB$15-1,1,1))))</f>
        <v>0</v>
      </c>
      <c r="AC59" s="183">
        <f ca="1">IF(AC$13="",0,CHOOSE(Detalhamento.OpçãoServiços,OFFSET(Import.PLQ,$A59-1,AC$15-1,1,1),IF($E59&lt;&gt;1,IF(ISNUMBER(INDEX(Import.PLE,Detalhamento!$E59,Detalhamento!AC$15)),IF(INDEX(Import.PLE,Detalhamento!$E59,Detalhamento!AC$15)&lt;=mediçao,OFFSET(Import.PLQ,$A59-1,AC$15-1,1,1),0),0),PLE!$AA$28*OFFSET(Import.PLQ,$A59-1,AC$15-1,1,1)),IF($E59&lt;&gt;1,IF(ISNUMBER(INDEX(Import.PLE,Detalhamento!$E59,Detalhamento!AC$15)),IF(INDEX(Import.PLE,Detalhamento!$E59,Detalhamento!AC$15)&lt;=mediçao,0,OFFSET(Import.PLQ,$A59-1,AC$15-1,1,1)),OFFSET(Import.PLQ,$A59-1,AC$15-1,1,1)),(1-PLE!$AA$28)*OFFSET(Import.PLQ,$A59-1,AC$15-1,1,1))))</f>
        <v>0</v>
      </c>
      <c r="AD59" s="183">
        <f ca="1">IF(AD$13="",0,CHOOSE(Detalhamento.OpçãoServiços,OFFSET(Import.PLQ,$A59-1,AD$15-1,1,1),IF($E59&lt;&gt;1,IF(ISNUMBER(INDEX(Import.PLE,Detalhamento!$E59,Detalhamento!AD$15)),IF(INDEX(Import.PLE,Detalhamento!$E59,Detalhamento!AD$15)&lt;=mediçao,OFFSET(Import.PLQ,$A59-1,AD$15-1,1,1),0),0),PLE!$AA$28*OFFSET(Import.PLQ,$A59-1,AD$15-1,1,1)),IF($E59&lt;&gt;1,IF(ISNUMBER(INDEX(Import.PLE,Detalhamento!$E59,Detalhamento!AD$15)),IF(INDEX(Import.PLE,Detalhamento!$E59,Detalhamento!AD$15)&lt;=mediçao,0,OFFSET(Import.PLQ,$A59-1,AD$15-1,1,1)),OFFSET(Import.PLQ,$A59-1,AD$15-1,1,1)),(1-PLE!$AA$28)*OFFSET(Import.PLQ,$A59-1,AD$15-1,1,1))))</f>
        <v>0</v>
      </c>
      <c r="AE59" s="183">
        <f ca="1">IF(AE$13="",0,CHOOSE(Detalhamento.OpçãoServiços,OFFSET(Import.PLQ,$A59-1,AE$15-1,1,1),IF($E59&lt;&gt;1,IF(ISNUMBER(INDEX(Import.PLE,Detalhamento!$E59,Detalhamento!AE$15)),IF(INDEX(Import.PLE,Detalhamento!$E59,Detalhamento!AE$15)&lt;=mediçao,OFFSET(Import.PLQ,$A59-1,AE$15-1,1,1),0),0),PLE!$AA$28*OFFSET(Import.PLQ,$A59-1,AE$15-1,1,1)),IF($E59&lt;&gt;1,IF(ISNUMBER(INDEX(Import.PLE,Detalhamento!$E59,Detalhamento!AE$15)),IF(INDEX(Import.PLE,Detalhamento!$E59,Detalhamento!AE$15)&lt;=mediçao,0,OFFSET(Import.PLQ,$A59-1,AE$15-1,1,1)),OFFSET(Import.PLQ,$A59-1,AE$15-1,1,1)),(1-PLE!$AA$28)*OFFSET(Import.PLQ,$A59-1,AE$15-1,1,1))))</f>
        <v>0</v>
      </c>
      <c r="AF59" s="183">
        <f ca="1">IF(AF$13="",0,CHOOSE(Detalhamento.OpçãoServiços,OFFSET(Import.PLQ,$A59-1,AF$15-1,1,1),IF($E59&lt;&gt;1,IF(ISNUMBER(INDEX(Import.PLE,Detalhamento!$E59,Detalhamento!AF$15)),IF(INDEX(Import.PLE,Detalhamento!$E59,Detalhamento!AF$15)&lt;=mediçao,OFFSET(Import.PLQ,$A59-1,AF$15-1,1,1),0),0),PLE!$AA$28*OFFSET(Import.PLQ,$A59-1,AF$15-1,1,1)),IF($E59&lt;&gt;1,IF(ISNUMBER(INDEX(Import.PLE,Detalhamento!$E59,Detalhamento!AF$15)),IF(INDEX(Import.PLE,Detalhamento!$E59,Detalhamento!AF$15)&lt;=mediçao,0,OFFSET(Import.PLQ,$A59-1,AF$15-1,1,1)),OFFSET(Import.PLQ,$A59-1,AF$15-1,1,1)),(1-PLE!$AA$28)*OFFSET(Import.PLQ,$A59-1,AF$15-1,1,1))))</f>
        <v>0</v>
      </c>
      <c r="AG59" s="183">
        <f ca="1">IF(AG$13="",0,CHOOSE(Detalhamento.OpçãoServiços,OFFSET(Import.PLQ,$A59-1,AG$15-1,1,1),IF($E59&lt;&gt;1,IF(ISNUMBER(INDEX(Import.PLE,Detalhamento!$E59,Detalhamento!AG$15)),IF(INDEX(Import.PLE,Detalhamento!$E59,Detalhamento!AG$15)&lt;=mediçao,OFFSET(Import.PLQ,$A59-1,AG$15-1,1,1),0),0),PLE!$AA$28*OFFSET(Import.PLQ,$A59-1,AG$15-1,1,1)),IF($E59&lt;&gt;1,IF(ISNUMBER(INDEX(Import.PLE,Detalhamento!$E59,Detalhamento!AG$15)),IF(INDEX(Import.PLE,Detalhamento!$E59,Detalhamento!AG$15)&lt;=mediçao,0,OFFSET(Import.PLQ,$A59-1,AG$15-1,1,1)),OFFSET(Import.PLQ,$A59-1,AG$15-1,1,1)),(1-PLE!$AA$28)*OFFSET(Import.PLQ,$A59-1,AG$15-1,1,1))))</f>
        <v>0</v>
      </c>
      <c r="AH59" s="183">
        <f ca="1">IF(AH$13="",0,CHOOSE(Detalhamento.OpçãoServiços,OFFSET(Import.PLQ,$A59-1,AH$15-1,1,1),IF($E59&lt;&gt;1,IF(ISNUMBER(INDEX(Import.PLE,Detalhamento!$E59,Detalhamento!AH$15)),IF(INDEX(Import.PLE,Detalhamento!$E59,Detalhamento!AH$15)&lt;=mediçao,OFFSET(Import.PLQ,$A59-1,AH$15-1,1,1),0),0),PLE!$AA$28*OFFSET(Import.PLQ,$A59-1,AH$15-1,1,1)),IF($E59&lt;&gt;1,IF(ISNUMBER(INDEX(Import.PLE,Detalhamento!$E59,Detalhamento!AH$15)),IF(INDEX(Import.PLE,Detalhamento!$E59,Detalhamento!AH$15)&lt;=mediçao,0,OFFSET(Import.PLQ,$A59-1,AH$15-1,1,1)),OFFSET(Import.PLQ,$A59-1,AH$15-1,1,1)),(1-PLE!$AA$28)*OFFSET(Import.PLQ,$A59-1,AH$15-1,1,1))))</f>
        <v>0</v>
      </c>
      <c r="AI59" s="183">
        <f ca="1">IF(AI$13="",0,CHOOSE(Detalhamento.OpçãoServiços,OFFSET(Import.PLQ,$A59-1,AI$15-1,1,1),IF($E59&lt;&gt;1,IF(ISNUMBER(INDEX(Import.PLE,Detalhamento!$E59,Detalhamento!AI$15)),IF(INDEX(Import.PLE,Detalhamento!$E59,Detalhamento!AI$15)&lt;=mediçao,OFFSET(Import.PLQ,$A59-1,AI$15-1,1,1),0),0),PLE!$AA$28*OFFSET(Import.PLQ,$A59-1,AI$15-1,1,1)),IF($E59&lt;&gt;1,IF(ISNUMBER(INDEX(Import.PLE,Detalhamento!$E59,Detalhamento!AI$15)),IF(INDEX(Import.PLE,Detalhamento!$E59,Detalhamento!AI$15)&lt;=mediçao,0,OFFSET(Import.PLQ,$A59-1,AI$15-1,1,1)),OFFSET(Import.PLQ,$A59-1,AI$15-1,1,1)),(1-PLE!$AA$28)*OFFSET(Import.PLQ,$A59-1,AI$15-1,1,1))))</f>
        <v>0</v>
      </c>
      <c r="AJ59" s="183">
        <f ca="1">IF(AJ$13="",0,CHOOSE(Detalhamento.OpçãoServiços,OFFSET(Import.PLQ,$A59-1,AJ$15-1,1,1),IF($E59&lt;&gt;1,IF(ISNUMBER(INDEX(Import.PLE,Detalhamento!$E59,Detalhamento!AJ$15)),IF(INDEX(Import.PLE,Detalhamento!$E59,Detalhamento!AJ$15)&lt;=mediçao,OFFSET(Import.PLQ,$A59-1,AJ$15-1,1,1),0),0),PLE!$AA$28*OFFSET(Import.PLQ,$A59-1,AJ$15-1,1,1)),IF($E59&lt;&gt;1,IF(ISNUMBER(INDEX(Import.PLE,Detalhamento!$E59,Detalhamento!AJ$15)),IF(INDEX(Import.PLE,Detalhamento!$E59,Detalhamento!AJ$15)&lt;=mediçao,0,OFFSET(Import.PLQ,$A59-1,AJ$15-1,1,1)),OFFSET(Import.PLQ,$A59-1,AJ$15-1,1,1)),(1-PLE!$AA$28)*OFFSET(Import.PLQ,$A59-1,AJ$15-1,1,1))))</f>
        <v>0</v>
      </c>
      <c r="AK59" s="183">
        <f ca="1">IF(AK$13="",0,CHOOSE(Detalhamento.OpçãoServiços,OFFSET(Import.PLQ,$A59-1,AK$15-1,1,1),IF($E59&lt;&gt;1,IF(ISNUMBER(INDEX(Import.PLE,Detalhamento!$E59,Detalhamento!AK$15)),IF(INDEX(Import.PLE,Detalhamento!$E59,Detalhamento!AK$15)&lt;=mediçao,OFFSET(Import.PLQ,$A59-1,AK$15-1,1,1),0),0),PLE!$AA$28*OFFSET(Import.PLQ,$A59-1,AK$15-1,1,1)),IF($E59&lt;&gt;1,IF(ISNUMBER(INDEX(Import.PLE,Detalhamento!$E59,Detalhamento!AK$15)),IF(INDEX(Import.PLE,Detalhamento!$E59,Detalhamento!AK$15)&lt;=mediçao,0,OFFSET(Import.PLQ,$A59-1,AK$15-1,1,1)),OFFSET(Import.PLQ,$A59-1,AK$15-1,1,1)),(1-PLE!$AA$28)*OFFSET(Import.PLQ,$A59-1,AK$15-1,1,1))))</f>
        <v>0</v>
      </c>
      <c r="AL59" s="183">
        <f ca="1">IF(AL$13="",0,CHOOSE(Detalhamento.OpçãoServiços,OFFSET(Import.PLQ,$A59-1,AL$15-1,1,1),IF($E59&lt;&gt;1,IF(ISNUMBER(INDEX(Import.PLE,Detalhamento!$E59,Detalhamento!AL$15)),IF(INDEX(Import.PLE,Detalhamento!$E59,Detalhamento!AL$15)&lt;=mediçao,OFFSET(Import.PLQ,$A59-1,AL$15-1,1,1),0),0),PLE!$AA$28*OFFSET(Import.PLQ,$A59-1,AL$15-1,1,1)),IF($E59&lt;&gt;1,IF(ISNUMBER(INDEX(Import.PLE,Detalhamento!$E59,Detalhamento!AL$15)),IF(INDEX(Import.PLE,Detalhamento!$E59,Detalhamento!AL$15)&lt;=mediçao,0,OFFSET(Import.PLQ,$A59-1,AL$15-1,1,1)),OFFSET(Import.PLQ,$A59-1,AL$15-1,1,1)),(1-PLE!$AA$28)*OFFSET(Import.PLQ,$A59-1,AL$15-1,1,1))))</f>
        <v>0</v>
      </c>
      <c r="AM59" s="183">
        <f ca="1">IF(AM$13="",0,CHOOSE(Detalhamento.OpçãoServiços,OFFSET(Import.PLQ,$A59-1,AM$15-1,1,1),IF($E59&lt;&gt;1,IF(ISNUMBER(INDEX(Import.PLE,Detalhamento!$E59,Detalhamento!AM$15)),IF(INDEX(Import.PLE,Detalhamento!$E59,Detalhamento!AM$15)&lt;=mediçao,OFFSET(Import.PLQ,$A59-1,AM$15-1,1,1),0),0),PLE!$AA$28*OFFSET(Import.PLQ,$A59-1,AM$15-1,1,1)),IF($E59&lt;&gt;1,IF(ISNUMBER(INDEX(Import.PLE,Detalhamento!$E59,Detalhamento!AM$15)),IF(INDEX(Import.PLE,Detalhamento!$E59,Detalhamento!AM$15)&lt;=mediçao,0,OFFSET(Import.PLQ,$A59-1,AM$15-1,1,1)),OFFSET(Import.PLQ,$A59-1,AM$15-1,1,1)),(1-PLE!$AA$28)*OFFSET(Import.PLQ,$A59-1,AM$15-1,1,1))))</f>
        <v>0</v>
      </c>
      <c r="AN59" s="183">
        <f ca="1">IF(AN$13="",0,CHOOSE(Detalhamento.OpçãoServiços,OFFSET(Import.PLQ,$A59-1,AN$15-1,1,1),IF($E59&lt;&gt;1,IF(ISNUMBER(INDEX(Import.PLE,Detalhamento!$E59,Detalhamento!AN$15)),IF(INDEX(Import.PLE,Detalhamento!$E59,Detalhamento!AN$15)&lt;=mediçao,OFFSET(Import.PLQ,$A59-1,AN$15-1,1,1),0),0),PLE!$AA$28*OFFSET(Import.PLQ,$A59-1,AN$15-1,1,1)),IF($E59&lt;&gt;1,IF(ISNUMBER(INDEX(Import.PLE,Detalhamento!$E59,Detalhamento!AN$15)),IF(INDEX(Import.PLE,Detalhamento!$E59,Detalhamento!AN$15)&lt;=mediçao,0,OFFSET(Import.PLQ,$A59-1,AN$15-1,1,1)),OFFSET(Import.PLQ,$A59-1,AN$15-1,1,1)),(1-PLE!$AA$28)*OFFSET(Import.PLQ,$A59-1,AN$15-1,1,1))))</f>
        <v>0</v>
      </c>
      <c r="AO59" s="183">
        <f ca="1">IF(AO$13="",0,CHOOSE(Detalhamento.OpçãoServiços,OFFSET(Import.PLQ,$A59-1,AO$15-1,1,1),IF($E59&lt;&gt;1,IF(ISNUMBER(INDEX(Import.PLE,Detalhamento!$E59,Detalhamento!AO$15)),IF(INDEX(Import.PLE,Detalhamento!$E59,Detalhamento!AO$15)&lt;=mediçao,OFFSET(Import.PLQ,$A59-1,AO$15-1,1,1),0),0),PLE!$AA$28*OFFSET(Import.PLQ,$A59-1,AO$15-1,1,1)),IF($E59&lt;&gt;1,IF(ISNUMBER(INDEX(Import.PLE,Detalhamento!$E59,Detalhamento!AO$15)),IF(INDEX(Import.PLE,Detalhamento!$E59,Detalhamento!AO$15)&lt;=mediçao,0,OFFSET(Import.PLQ,$A59-1,AO$15-1,1,1)),OFFSET(Import.PLQ,$A59-1,AO$15-1,1,1)),(1-PLE!$AA$28)*OFFSET(Import.PLQ,$A59-1,AO$15-1,1,1))))</f>
        <v>0</v>
      </c>
      <c r="AP59" s="183">
        <f ca="1">IF(AP$13="",0,CHOOSE(Detalhamento.OpçãoServiços,OFFSET(Import.PLQ,$A59-1,AP$15-1,1,1),IF($E59&lt;&gt;1,IF(ISNUMBER(INDEX(Import.PLE,Detalhamento!$E59,Detalhamento!AP$15)),IF(INDEX(Import.PLE,Detalhamento!$E59,Detalhamento!AP$15)&lt;=mediçao,OFFSET(Import.PLQ,$A59-1,AP$15-1,1,1),0),0),PLE!$AA$28*OFFSET(Import.PLQ,$A59-1,AP$15-1,1,1)),IF($E59&lt;&gt;1,IF(ISNUMBER(INDEX(Import.PLE,Detalhamento!$E59,Detalhamento!AP$15)),IF(INDEX(Import.PLE,Detalhamento!$E59,Detalhamento!AP$15)&lt;=mediçao,0,OFFSET(Import.PLQ,$A59-1,AP$15-1,1,1)),OFFSET(Import.PLQ,$A59-1,AP$15-1,1,1)),(1-PLE!$AA$28)*OFFSET(Import.PLQ,$A59-1,AP$15-1,1,1))))</f>
        <v>0</v>
      </c>
      <c r="AQ59" s="183">
        <f ca="1">IF(AQ$13="",0,CHOOSE(Detalhamento.OpçãoServiços,OFFSET(Import.PLQ,$A59-1,AQ$15-1,1,1),IF($E59&lt;&gt;1,IF(ISNUMBER(INDEX(Import.PLE,Detalhamento!$E59,Detalhamento!AQ$15)),IF(INDEX(Import.PLE,Detalhamento!$E59,Detalhamento!AQ$15)&lt;=mediçao,OFFSET(Import.PLQ,$A59-1,AQ$15-1,1,1),0),0),PLE!$AA$28*OFFSET(Import.PLQ,$A59-1,AQ$15-1,1,1)),IF($E59&lt;&gt;1,IF(ISNUMBER(INDEX(Import.PLE,Detalhamento!$E59,Detalhamento!AQ$15)),IF(INDEX(Import.PLE,Detalhamento!$E59,Detalhamento!AQ$15)&lt;=mediçao,0,OFFSET(Import.PLQ,$A59-1,AQ$15-1,1,1)),OFFSET(Import.PLQ,$A59-1,AQ$15-1,1,1)),(1-PLE!$AA$28)*OFFSET(Import.PLQ,$A59-1,AQ$15-1,1,1))))</f>
        <v>0</v>
      </c>
      <c r="AR59" s="183">
        <f ca="1">IF(AR$13="",0,CHOOSE(Detalhamento.OpçãoServiços,OFFSET(Import.PLQ,$A59-1,AR$15-1,1,1),IF($E59&lt;&gt;1,IF(ISNUMBER(INDEX(Import.PLE,Detalhamento!$E59,Detalhamento!AR$15)),IF(INDEX(Import.PLE,Detalhamento!$E59,Detalhamento!AR$15)&lt;=mediçao,OFFSET(Import.PLQ,$A59-1,AR$15-1,1,1),0),0),PLE!$AA$28*OFFSET(Import.PLQ,$A59-1,AR$15-1,1,1)),IF($E59&lt;&gt;1,IF(ISNUMBER(INDEX(Import.PLE,Detalhamento!$E59,Detalhamento!AR$15)),IF(INDEX(Import.PLE,Detalhamento!$E59,Detalhamento!AR$15)&lt;=mediçao,0,OFFSET(Import.PLQ,$A59-1,AR$15-1,1,1)),OFFSET(Import.PLQ,$A59-1,AR$15-1,1,1)),(1-PLE!$AA$28)*OFFSET(Import.PLQ,$A59-1,AR$15-1,1,1))))</f>
        <v>0</v>
      </c>
      <c r="AS59" s="183">
        <f ca="1">IF(AS$13="",0,CHOOSE(Detalhamento.OpçãoServiços,OFFSET(Import.PLQ,$A59-1,AS$15-1,1,1),IF($E59&lt;&gt;1,IF(ISNUMBER(INDEX(Import.PLE,Detalhamento!$E59,Detalhamento!AS$15)),IF(INDEX(Import.PLE,Detalhamento!$E59,Detalhamento!AS$15)&lt;=mediçao,OFFSET(Import.PLQ,$A59-1,AS$15-1,1,1),0),0),PLE!$AA$28*OFFSET(Import.PLQ,$A59-1,AS$15-1,1,1)),IF($E59&lt;&gt;1,IF(ISNUMBER(INDEX(Import.PLE,Detalhamento!$E59,Detalhamento!AS$15)),IF(INDEX(Import.PLE,Detalhamento!$E59,Detalhamento!AS$15)&lt;=mediçao,0,OFFSET(Import.PLQ,$A59-1,AS$15-1,1,1)),OFFSET(Import.PLQ,$A59-1,AS$15-1,1,1)),(1-PLE!$AA$28)*OFFSET(Import.PLQ,$A59-1,AS$15-1,1,1))))</f>
        <v>0</v>
      </c>
      <c r="AT59" s="183">
        <f ca="1">IF(AT$13="",0,CHOOSE(Detalhamento.OpçãoServiços,OFFSET(Import.PLQ,$A59-1,AT$15-1,1,1),IF($E59&lt;&gt;1,IF(ISNUMBER(INDEX(Import.PLE,Detalhamento!$E59,Detalhamento!AT$15)),IF(INDEX(Import.PLE,Detalhamento!$E59,Detalhamento!AT$15)&lt;=mediçao,OFFSET(Import.PLQ,$A59-1,AT$15-1,1,1),0),0),PLE!$AA$28*OFFSET(Import.PLQ,$A59-1,AT$15-1,1,1)),IF($E59&lt;&gt;1,IF(ISNUMBER(INDEX(Import.PLE,Detalhamento!$E59,Detalhamento!AT$15)),IF(INDEX(Import.PLE,Detalhamento!$E59,Detalhamento!AT$15)&lt;=mediçao,0,OFFSET(Import.PLQ,$A59-1,AT$15-1,1,1)),OFFSET(Import.PLQ,$A59-1,AT$15-1,1,1)),(1-PLE!$AA$28)*OFFSET(Import.PLQ,$A59-1,AT$15-1,1,1))))</f>
        <v>0</v>
      </c>
      <c r="AU59" s="183">
        <f ca="1">IF(AU$13="",0,CHOOSE(Detalhamento.OpçãoServiços,OFFSET(Import.PLQ,$A59-1,AU$15-1,1,1),IF($E59&lt;&gt;1,IF(ISNUMBER(INDEX(Import.PLE,Detalhamento!$E59,Detalhamento!AU$15)),IF(INDEX(Import.PLE,Detalhamento!$E59,Detalhamento!AU$15)&lt;=mediçao,OFFSET(Import.PLQ,$A59-1,AU$15-1,1,1),0),0),PLE!$AA$28*OFFSET(Import.PLQ,$A59-1,AU$15-1,1,1)),IF($E59&lt;&gt;1,IF(ISNUMBER(INDEX(Import.PLE,Detalhamento!$E59,Detalhamento!AU$15)),IF(INDEX(Import.PLE,Detalhamento!$E59,Detalhamento!AU$15)&lt;=mediçao,0,OFFSET(Import.PLQ,$A59-1,AU$15-1,1,1)),OFFSET(Import.PLQ,$A59-1,AU$15-1,1,1)),(1-PLE!$AA$28)*OFFSET(Import.PLQ,$A59-1,AU$15-1,1,1))))</f>
        <v>0</v>
      </c>
      <c r="AV59" s="183">
        <f ca="1">IF(AV$13="",0,CHOOSE(Detalhamento.OpçãoServiços,OFFSET(Import.PLQ,$A59-1,AV$15-1,1,1),IF($E59&lt;&gt;1,IF(ISNUMBER(INDEX(Import.PLE,Detalhamento!$E59,Detalhamento!AV$15)),IF(INDEX(Import.PLE,Detalhamento!$E59,Detalhamento!AV$15)&lt;=mediçao,OFFSET(Import.PLQ,$A59-1,AV$15-1,1,1),0),0),PLE!$AA$28*OFFSET(Import.PLQ,$A59-1,AV$15-1,1,1)),IF($E59&lt;&gt;1,IF(ISNUMBER(INDEX(Import.PLE,Detalhamento!$E59,Detalhamento!AV$15)),IF(INDEX(Import.PLE,Detalhamento!$E59,Detalhamento!AV$15)&lt;=mediçao,0,OFFSET(Import.PLQ,$A59-1,AV$15-1,1,1)),OFFSET(Import.PLQ,$A59-1,AV$15-1,1,1)),(1-PLE!$AA$28)*OFFSET(Import.PLQ,$A59-1,AV$15-1,1,1))))</f>
        <v>0</v>
      </c>
      <c r="AW59" s="183">
        <f ca="1">IF(AW$13="",0,CHOOSE(Detalhamento.OpçãoServiços,OFFSET(Import.PLQ,$A59-1,AW$15-1,1,1),IF($E59&lt;&gt;1,IF(ISNUMBER(INDEX(Import.PLE,Detalhamento!$E59,Detalhamento!AW$15)),IF(INDEX(Import.PLE,Detalhamento!$E59,Detalhamento!AW$15)&lt;=mediçao,OFFSET(Import.PLQ,$A59-1,AW$15-1,1,1),0),0),PLE!$AA$28*OFFSET(Import.PLQ,$A59-1,AW$15-1,1,1)),IF($E59&lt;&gt;1,IF(ISNUMBER(INDEX(Import.PLE,Detalhamento!$E59,Detalhamento!AW$15)),IF(INDEX(Import.PLE,Detalhamento!$E59,Detalhamento!AW$15)&lt;=mediçao,0,OFFSET(Import.PLQ,$A59-1,AW$15-1,1,1)),OFFSET(Import.PLQ,$A59-1,AW$15-1,1,1)),(1-PLE!$AA$28)*OFFSET(Import.PLQ,$A59-1,AW$15-1,1,1))))</f>
        <v>0</v>
      </c>
      <c r="AX59" s="183">
        <f ca="1">IF(AX$13="",0,CHOOSE(Detalhamento.OpçãoServiços,OFFSET(Import.PLQ,$A59-1,AX$15-1,1,1),IF($E59&lt;&gt;1,IF(ISNUMBER(INDEX(Import.PLE,Detalhamento!$E59,Detalhamento!AX$15)),IF(INDEX(Import.PLE,Detalhamento!$E59,Detalhamento!AX$15)&lt;=mediçao,OFFSET(Import.PLQ,$A59-1,AX$15-1,1,1),0),0),PLE!$AA$28*OFFSET(Import.PLQ,$A59-1,AX$15-1,1,1)),IF($E59&lt;&gt;1,IF(ISNUMBER(INDEX(Import.PLE,Detalhamento!$E59,Detalhamento!AX$15)),IF(INDEX(Import.PLE,Detalhamento!$E59,Detalhamento!AX$15)&lt;=mediçao,0,OFFSET(Import.PLQ,$A59-1,AX$15-1,1,1)),OFFSET(Import.PLQ,$A59-1,AX$15-1,1,1)),(1-PLE!$AA$28)*OFFSET(Import.PLQ,$A59-1,AX$15-1,1,1))))</f>
        <v>0</v>
      </c>
      <c r="AY59" s="183">
        <f ca="1">IF(AY$13="",0,CHOOSE(Detalhamento.OpçãoServiços,OFFSET(Import.PLQ,$A59-1,AY$15-1,1,1),IF($E59&lt;&gt;1,IF(ISNUMBER(INDEX(Import.PLE,Detalhamento!$E59,Detalhamento!AY$15)),IF(INDEX(Import.PLE,Detalhamento!$E59,Detalhamento!AY$15)&lt;=mediçao,OFFSET(Import.PLQ,$A59-1,AY$15-1,1,1),0),0),PLE!$AA$28*OFFSET(Import.PLQ,$A59-1,AY$15-1,1,1)),IF($E59&lt;&gt;1,IF(ISNUMBER(INDEX(Import.PLE,Detalhamento!$E59,Detalhamento!AY$15)),IF(INDEX(Import.PLE,Detalhamento!$E59,Detalhamento!AY$15)&lt;=mediçao,0,OFFSET(Import.PLQ,$A59-1,AY$15-1,1,1)),OFFSET(Import.PLQ,$A59-1,AY$15-1,1,1)),(1-PLE!$AA$28)*OFFSET(Import.PLQ,$A59-1,AY$15-1,1,1))))</f>
        <v>0</v>
      </c>
      <c r="AZ59" s="183">
        <f ca="1">IF(AZ$13="",0,CHOOSE(Detalhamento.OpçãoServiços,OFFSET(Import.PLQ,$A59-1,AZ$15-1,1,1),IF($E59&lt;&gt;1,IF(ISNUMBER(INDEX(Import.PLE,Detalhamento!$E59,Detalhamento!AZ$15)),IF(INDEX(Import.PLE,Detalhamento!$E59,Detalhamento!AZ$15)&lt;=mediçao,OFFSET(Import.PLQ,$A59-1,AZ$15-1,1,1),0),0),PLE!$AA$28*OFFSET(Import.PLQ,$A59-1,AZ$15-1,1,1)),IF($E59&lt;&gt;1,IF(ISNUMBER(INDEX(Import.PLE,Detalhamento!$E59,Detalhamento!AZ$15)),IF(INDEX(Import.PLE,Detalhamento!$E59,Detalhamento!AZ$15)&lt;=mediçao,0,OFFSET(Import.PLQ,$A59-1,AZ$15-1,1,1)),OFFSET(Import.PLQ,$A59-1,AZ$15-1,1,1)),(1-PLE!$AA$28)*OFFSET(Import.PLQ,$A59-1,AZ$15-1,1,1))))</f>
        <v>0</v>
      </c>
      <c r="BA59" s="183">
        <f ca="1">IF(BA$13="",0,CHOOSE(Detalhamento.OpçãoServiços,OFFSET(Import.PLQ,$A59-1,BA$15-1,1,1),IF($E59&lt;&gt;1,IF(ISNUMBER(INDEX(Import.PLE,Detalhamento!$E59,Detalhamento!BA$15)),IF(INDEX(Import.PLE,Detalhamento!$E59,Detalhamento!BA$15)&lt;=mediçao,OFFSET(Import.PLQ,$A59-1,BA$15-1,1,1),0),0),PLE!$AA$28*OFFSET(Import.PLQ,$A59-1,BA$15-1,1,1)),IF($E59&lt;&gt;1,IF(ISNUMBER(INDEX(Import.PLE,Detalhamento!$E59,Detalhamento!BA$15)),IF(INDEX(Import.PLE,Detalhamento!$E59,Detalhamento!BA$15)&lt;=mediçao,0,OFFSET(Import.PLQ,$A59-1,BA$15-1,1,1)),OFFSET(Import.PLQ,$A59-1,BA$15-1,1,1)),(1-PLE!$AA$28)*OFFSET(Import.PLQ,$A59-1,BA$15-1,1,1))))</f>
        <v>0</v>
      </c>
      <c r="BB59" s="183">
        <f ca="1">IF(BB$13="",0,CHOOSE(Detalhamento.OpçãoServiços,OFFSET(Import.PLQ,$A59-1,BB$15-1,1,1),IF($E59&lt;&gt;1,IF(ISNUMBER(INDEX(Import.PLE,Detalhamento!$E59,Detalhamento!BB$15)),IF(INDEX(Import.PLE,Detalhamento!$E59,Detalhamento!BB$15)&lt;=mediçao,OFFSET(Import.PLQ,$A59-1,BB$15-1,1,1),0),0),PLE!$AA$28*OFFSET(Import.PLQ,$A59-1,BB$15-1,1,1)),IF($E59&lt;&gt;1,IF(ISNUMBER(INDEX(Import.PLE,Detalhamento!$E59,Detalhamento!BB$15)),IF(INDEX(Import.PLE,Detalhamento!$E59,Detalhamento!BB$15)&lt;=mediçao,0,OFFSET(Import.PLQ,$A59-1,BB$15-1,1,1)),OFFSET(Import.PLQ,$A59-1,BB$15-1,1,1)),(1-PLE!$AA$28)*OFFSET(Import.PLQ,$A59-1,BB$15-1,1,1))))</f>
        <v>0</v>
      </c>
      <c r="BC59" s="183">
        <f ca="1">IF(BC$13="",0,CHOOSE(Detalhamento.OpçãoServiços,OFFSET(Import.PLQ,$A59-1,BC$15-1,1,1),IF($E59&lt;&gt;1,IF(ISNUMBER(INDEX(Import.PLE,Detalhamento!$E59,Detalhamento!BC$15)),IF(INDEX(Import.PLE,Detalhamento!$E59,Detalhamento!BC$15)&lt;=mediçao,OFFSET(Import.PLQ,$A59-1,BC$15-1,1,1),0),0),PLE!$AA$28*OFFSET(Import.PLQ,$A59-1,BC$15-1,1,1)),IF($E59&lt;&gt;1,IF(ISNUMBER(INDEX(Import.PLE,Detalhamento!$E59,Detalhamento!BC$15)),IF(INDEX(Import.PLE,Detalhamento!$E59,Detalhamento!BC$15)&lt;=mediçao,0,OFFSET(Import.PLQ,$A59-1,BC$15-1,1,1)),OFFSET(Import.PLQ,$A59-1,BC$15-1,1,1)),(1-PLE!$AA$28)*OFFSET(Import.PLQ,$A59-1,BC$15-1,1,1))))</f>
        <v>0</v>
      </c>
      <c r="BD59" s="183">
        <f ca="1">IF(BD$13="",0,CHOOSE(Detalhamento.OpçãoServiços,OFFSET(Import.PLQ,$A59-1,BD$15-1,1,1),IF($E59&lt;&gt;1,IF(ISNUMBER(INDEX(Import.PLE,Detalhamento!$E59,Detalhamento!BD$15)),IF(INDEX(Import.PLE,Detalhamento!$E59,Detalhamento!BD$15)&lt;=mediçao,OFFSET(Import.PLQ,$A59-1,BD$15-1,1,1),0),0),PLE!$AA$28*OFFSET(Import.PLQ,$A59-1,BD$15-1,1,1)),IF($E59&lt;&gt;1,IF(ISNUMBER(INDEX(Import.PLE,Detalhamento!$E59,Detalhamento!BD$15)),IF(INDEX(Import.PLE,Detalhamento!$E59,Detalhamento!BD$15)&lt;=mediçao,0,OFFSET(Import.PLQ,$A59-1,BD$15-1,1,1)),OFFSET(Import.PLQ,$A59-1,BD$15-1,1,1)),(1-PLE!$AA$28)*OFFSET(Import.PLQ,$A59-1,BD$15-1,1,1))))</f>
        <v>0</v>
      </c>
      <c r="BE59" s="183">
        <f ca="1">IF(BE$13="",0,CHOOSE(Detalhamento.OpçãoServiços,OFFSET(Import.PLQ,$A59-1,BE$15-1,1,1),IF($E59&lt;&gt;1,IF(ISNUMBER(INDEX(Import.PLE,Detalhamento!$E59,Detalhamento!BE$15)),IF(INDEX(Import.PLE,Detalhamento!$E59,Detalhamento!BE$15)&lt;=mediçao,OFFSET(Import.PLQ,$A59-1,BE$15-1,1,1),0),0),PLE!$AA$28*OFFSET(Import.PLQ,$A59-1,BE$15-1,1,1)),IF($E59&lt;&gt;1,IF(ISNUMBER(INDEX(Import.PLE,Detalhamento!$E59,Detalhamento!BE$15)),IF(INDEX(Import.PLE,Detalhamento!$E59,Detalhamento!BE$15)&lt;=mediçao,0,OFFSET(Import.PLQ,$A59-1,BE$15-1,1,1)),OFFSET(Import.PLQ,$A59-1,BE$15-1,1,1)),(1-PLE!$AA$28)*OFFSET(Import.PLQ,$A59-1,BE$15-1,1,1))))</f>
        <v>0</v>
      </c>
      <c r="BF59" s="183">
        <f ca="1">IF(BF$13="",0,CHOOSE(Detalhamento.OpçãoServiços,OFFSET(Import.PLQ,$A59-1,BF$15-1,1,1),IF($E59&lt;&gt;1,IF(ISNUMBER(INDEX(Import.PLE,Detalhamento!$E59,Detalhamento!BF$15)),IF(INDEX(Import.PLE,Detalhamento!$E59,Detalhamento!BF$15)&lt;=mediçao,OFFSET(Import.PLQ,$A59-1,BF$15-1,1,1),0),0),PLE!$AA$28*OFFSET(Import.PLQ,$A59-1,BF$15-1,1,1)),IF($E59&lt;&gt;1,IF(ISNUMBER(INDEX(Import.PLE,Detalhamento!$E59,Detalhamento!BF$15)),IF(INDEX(Import.PLE,Detalhamento!$E59,Detalhamento!BF$15)&lt;=mediçao,0,OFFSET(Import.PLQ,$A59-1,BF$15-1,1,1)),OFFSET(Import.PLQ,$A59-1,BF$15-1,1,1)),(1-PLE!$AA$28)*OFFSET(Import.PLQ,$A59-1,BF$15-1,1,1))))</f>
        <v>0</v>
      </c>
      <c r="BG59" s="183">
        <f ca="1">IF(BG$13="",0,CHOOSE(Detalhamento.OpçãoServiços,OFFSET(Import.PLQ,$A59-1,BG$15-1,1,1),IF($E59&lt;&gt;1,IF(ISNUMBER(INDEX(Import.PLE,Detalhamento!$E59,Detalhamento!BG$15)),IF(INDEX(Import.PLE,Detalhamento!$E59,Detalhamento!BG$15)&lt;=mediçao,OFFSET(Import.PLQ,$A59-1,BG$15-1,1,1),0),0),PLE!$AA$28*OFFSET(Import.PLQ,$A59-1,BG$15-1,1,1)),IF($E59&lt;&gt;1,IF(ISNUMBER(INDEX(Import.PLE,Detalhamento!$E59,Detalhamento!BG$15)),IF(INDEX(Import.PLE,Detalhamento!$E59,Detalhamento!BG$15)&lt;=mediçao,0,OFFSET(Import.PLQ,$A59-1,BG$15-1,1,1)),OFFSET(Import.PLQ,$A59-1,BG$15-1,1,1)),(1-PLE!$AA$28)*OFFSET(Import.PLQ,$A59-1,BG$15-1,1,1))))</f>
        <v>0</v>
      </c>
      <c r="BH59" s="183">
        <f ca="1">IF(BH$13="",0,CHOOSE(Detalhamento.OpçãoServiços,OFFSET(Import.PLQ,$A59-1,BH$15-1,1,1),IF($E59&lt;&gt;1,IF(ISNUMBER(INDEX(Import.PLE,Detalhamento!$E59,Detalhamento!BH$15)),IF(INDEX(Import.PLE,Detalhamento!$E59,Detalhamento!BH$15)&lt;=mediçao,OFFSET(Import.PLQ,$A59-1,BH$15-1,1,1),0),0),PLE!$AA$28*OFFSET(Import.PLQ,$A59-1,BH$15-1,1,1)),IF($E59&lt;&gt;1,IF(ISNUMBER(INDEX(Import.PLE,Detalhamento!$E59,Detalhamento!BH$15)),IF(INDEX(Import.PLE,Detalhamento!$E59,Detalhamento!BH$15)&lt;=mediçao,0,OFFSET(Import.PLQ,$A59-1,BH$15-1,1,1)),OFFSET(Import.PLQ,$A59-1,BH$15-1,1,1)),(1-PLE!$AA$28)*OFFSET(Import.PLQ,$A59-1,BH$15-1,1,1))))</f>
        <v>0</v>
      </c>
      <c r="BI59" s="183">
        <f ca="1">IF(BI$13="",0,CHOOSE(Detalhamento.OpçãoServiços,OFFSET(Import.PLQ,$A59-1,BI$15-1,1,1),IF($E59&lt;&gt;1,IF(ISNUMBER(INDEX(Import.PLE,Detalhamento!$E59,Detalhamento!BI$15)),IF(INDEX(Import.PLE,Detalhamento!$E59,Detalhamento!BI$15)&lt;=mediçao,OFFSET(Import.PLQ,$A59-1,BI$15-1,1,1),0),0),PLE!$AA$28*OFFSET(Import.PLQ,$A59-1,BI$15-1,1,1)),IF($E59&lt;&gt;1,IF(ISNUMBER(INDEX(Import.PLE,Detalhamento!$E59,Detalhamento!BI$15)),IF(INDEX(Import.PLE,Detalhamento!$E59,Detalhamento!BI$15)&lt;=mediçao,0,OFFSET(Import.PLQ,$A59-1,BI$15-1,1,1)),OFFSET(Import.PLQ,$A59-1,BI$15-1,1,1)),(1-PLE!$AA$28)*OFFSET(Import.PLQ,$A59-1,BI$15-1,1,1))))</f>
        <v>0</v>
      </c>
    </row>
    <row r="60" spans="1:61" ht="22.5" x14ac:dyDescent="0.2">
      <c r="A60" s="196">
        <v>32</v>
      </c>
      <c r="B60" s="28" t="str">
        <f t="shared" ca="1" si="15"/>
        <v>Serviço</v>
      </c>
      <c r="E60" s="193">
        <f t="shared" ca="1" si="16"/>
        <v>9</v>
      </c>
      <c r="F60" s="194">
        <f t="shared" ca="1" si="17"/>
        <v>90032</v>
      </c>
      <c r="G60" s="194" t="str">
        <f t="shared" ca="1" si="20"/>
        <v>9.4</v>
      </c>
      <c r="H60" s="222" t="str">
        <f t="shared" ca="1" si="20"/>
        <v>TRANSPORTE COMERCIAL COM CAMINHAO CARROCERIA 9 T, RODOVIA PAVIMENTADA (PISO TATÍL)</v>
      </c>
      <c r="I60" s="48" t="str">
        <f t="shared" ca="1" si="18"/>
        <v>M3XKM</v>
      </c>
      <c r="J60" s="183">
        <f t="shared" ca="1" si="19"/>
        <v>4210.8389999999999</v>
      </c>
      <c r="K60" s="83"/>
      <c r="L60" s="183">
        <f ca="1">IF(L$13="",0,CHOOSE(Detalhamento.OpçãoServiços,OFFSET(Import.PLQ,$A60-1,L$15-1,1,1),IF($E60&lt;&gt;1,IF(ISNUMBER(INDEX(Import.PLE,Detalhamento!$E60,Detalhamento!L$15)),IF(INDEX(Import.PLE,Detalhamento!$E60,Detalhamento!L$15)&lt;=mediçao,OFFSET(Import.PLQ,$A60-1,L$15-1,1,1),0),0),PLE!$AA$28*OFFSET(Import.PLQ,$A60-1,L$15-1,1,1)),IF($E60&lt;&gt;1,IF(ISNUMBER(INDEX(Import.PLE,Detalhamento!$E60,Detalhamento!L$15)),IF(INDEX(Import.PLE,Detalhamento!$E60,Detalhamento!L$15)&lt;=mediçao,0,OFFSET(Import.PLQ,$A60-1,L$15-1,1,1)),OFFSET(Import.PLQ,$A60-1,L$15-1,1,1)),(1-PLE!$AA$28)*OFFSET(Import.PLQ,$A60-1,L$15-1,1,1))))</f>
        <v>0</v>
      </c>
      <c r="M60" s="183">
        <f ca="1">IF(M$13="",0,CHOOSE(Detalhamento.OpçãoServiços,OFFSET(Import.PLQ,$A60-1,M$15-1,1,1),IF($E60&lt;&gt;1,IF(ISNUMBER(INDEX(Import.PLE,Detalhamento!$E60,Detalhamento!M$15)),IF(INDEX(Import.PLE,Detalhamento!$E60,Detalhamento!M$15)&lt;=mediçao,OFFSET(Import.PLQ,$A60-1,M$15-1,1,1),0),0),PLE!$AA$28*OFFSET(Import.PLQ,$A60-1,M$15-1,1,1)),IF($E60&lt;&gt;1,IF(ISNUMBER(INDEX(Import.PLE,Detalhamento!$E60,Detalhamento!M$15)),IF(INDEX(Import.PLE,Detalhamento!$E60,Detalhamento!M$15)&lt;=mediçao,0,OFFSET(Import.PLQ,$A60-1,M$15-1,1,1)),OFFSET(Import.PLQ,$A60-1,M$15-1,1,1)),(1-PLE!$AA$28)*OFFSET(Import.PLQ,$A60-1,M$15-1,1,1))))</f>
        <v>0</v>
      </c>
      <c r="N60" s="183">
        <f ca="1">IF(N$13="",0,CHOOSE(Detalhamento.OpçãoServiços,OFFSET(Import.PLQ,$A60-1,N$15-1,1,1),IF($E60&lt;&gt;1,IF(ISNUMBER(INDEX(Import.PLE,Detalhamento!$E60,Detalhamento!N$15)),IF(INDEX(Import.PLE,Detalhamento!$E60,Detalhamento!N$15)&lt;=mediçao,OFFSET(Import.PLQ,$A60-1,N$15-1,1,1),0),0),PLE!$AA$28*OFFSET(Import.PLQ,$A60-1,N$15-1,1,1)),IF($E60&lt;&gt;1,IF(ISNUMBER(INDEX(Import.PLE,Detalhamento!$E60,Detalhamento!N$15)),IF(INDEX(Import.PLE,Detalhamento!$E60,Detalhamento!N$15)&lt;=mediçao,0,OFFSET(Import.PLQ,$A60-1,N$15-1,1,1)),OFFSET(Import.PLQ,$A60-1,N$15-1,1,1)),(1-PLE!$AA$28)*OFFSET(Import.PLQ,$A60-1,N$15-1,1,1))))</f>
        <v>0</v>
      </c>
      <c r="O60" s="183">
        <f ca="1">IF(O$13="",0,CHOOSE(Detalhamento.OpçãoServiços,OFFSET(Import.PLQ,$A60-1,O$15-1,1,1),IF($E60&lt;&gt;1,IF(ISNUMBER(INDEX(Import.PLE,Detalhamento!$E60,Detalhamento!O$15)),IF(INDEX(Import.PLE,Detalhamento!$E60,Detalhamento!O$15)&lt;=mediçao,OFFSET(Import.PLQ,$A60-1,O$15-1,1,1),0),0),PLE!$AA$28*OFFSET(Import.PLQ,$A60-1,O$15-1,1,1)),IF($E60&lt;&gt;1,IF(ISNUMBER(INDEX(Import.PLE,Detalhamento!$E60,Detalhamento!O$15)),IF(INDEX(Import.PLE,Detalhamento!$E60,Detalhamento!O$15)&lt;=mediçao,0,OFFSET(Import.PLQ,$A60-1,O$15-1,1,1)),OFFSET(Import.PLQ,$A60-1,O$15-1,1,1)),(1-PLE!$AA$28)*OFFSET(Import.PLQ,$A60-1,O$15-1,1,1))))</f>
        <v>4210.8389999999999</v>
      </c>
      <c r="P60" s="183">
        <f ca="1">IF(P$13="",0,CHOOSE(Detalhamento.OpçãoServiços,OFFSET(Import.PLQ,$A60-1,P$15-1,1,1),IF($E60&lt;&gt;1,IF(ISNUMBER(INDEX(Import.PLE,Detalhamento!$E60,Detalhamento!P$15)),IF(INDEX(Import.PLE,Detalhamento!$E60,Detalhamento!P$15)&lt;=mediçao,OFFSET(Import.PLQ,$A60-1,P$15-1,1,1),0),0),PLE!$AA$28*OFFSET(Import.PLQ,$A60-1,P$15-1,1,1)),IF($E60&lt;&gt;1,IF(ISNUMBER(INDEX(Import.PLE,Detalhamento!$E60,Detalhamento!P$15)),IF(INDEX(Import.PLE,Detalhamento!$E60,Detalhamento!P$15)&lt;=mediçao,0,OFFSET(Import.PLQ,$A60-1,P$15-1,1,1)),OFFSET(Import.PLQ,$A60-1,P$15-1,1,1)),(1-PLE!$AA$28)*OFFSET(Import.PLQ,$A60-1,P$15-1,1,1))))</f>
        <v>0</v>
      </c>
      <c r="Q60" s="183">
        <f ca="1">IF(Q$13="",0,CHOOSE(Detalhamento.OpçãoServiços,OFFSET(Import.PLQ,$A60-1,Q$15-1,1,1),IF($E60&lt;&gt;1,IF(ISNUMBER(INDEX(Import.PLE,Detalhamento!$E60,Detalhamento!Q$15)),IF(INDEX(Import.PLE,Detalhamento!$E60,Detalhamento!Q$15)&lt;=mediçao,OFFSET(Import.PLQ,$A60-1,Q$15-1,1,1),0),0),PLE!$AA$28*OFFSET(Import.PLQ,$A60-1,Q$15-1,1,1)),IF($E60&lt;&gt;1,IF(ISNUMBER(INDEX(Import.PLE,Detalhamento!$E60,Detalhamento!Q$15)),IF(INDEX(Import.PLE,Detalhamento!$E60,Detalhamento!Q$15)&lt;=mediçao,0,OFFSET(Import.PLQ,$A60-1,Q$15-1,1,1)),OFFSET(Import.PLQ,$A60-1,Q$15-1,1,1)),(1-PLE!$AA$28)*OFFSET(Import.PLQ,$A60-1,Q$15-1,1,1))))</f>
        <v>0</v>
      </c>
      <c r="R60" s="183">
        <f ca="1">IF(R$13="",0,CHOOSE(Detalhamento.OpçãoServiços,OFFSET(Import.PLQ,$A60-1,R$15-1,1,1),IF($E60&lt;&gt;1,IF(ISNUMBER(INDEX(Import.PLE,Detalhamento!$E60,Detalhamento!R$15)),IF(INDEX(Import.PLE,Detalhamento!$E60,Detalhamento!R$15)&lt;=mediçao,OFFSET(Import.PLQ,$A60-1,R$15-1,1,1),0),0),PLE!$AA$28*OFFSET(Import.PLQ,$A60-1,R$15-1,1,1)),IF($E60&lt;&gt;1,IF(ISNUMBER(INDEX(Import.PLE,Detalhamento!$E60,Detalhamento!R$15)),IF(INDEX(Import.PLE,Detalhamento!$E60,Detalhamento!R$15)&lt;=mediçao,0,OFFSET(Import.PLQ,$A60-1,R$15-1,1,1)),OFFSET(Import.PLQ,$A60-1,R$15-1,1,1)),(1-PLE!$AA$28)*OFFSET(Import.PLQ,$A60-1,R$15-1,1,1))))</f>
        <v>0</v>
      </c>
      <c r="S60" s="183">
        <f ca="1">IF(S$13="",0,CHOOSE(Detalhamento.OpçãoServiços,OFFSET(Import.PLQ,$A60-1,S$15-1,1,1),IF($E60&lt;&gt;1,IF(ISNUMBER(INDEX(Import.PLE,Detalhamento!$E60,Detalhamento!S$15)),IF(INDEX(Import.PLE,Detalhamento!$E60,Detalhamento!S$15)&lt;=mediçao,OFFSET(Import.PLQ,$A60-1,S$15-1,1,1),0),0),PLE!$AA$28*OFFSET(Import.PLQ,$A60-1,S$15-1,1,1)),IF($E60&lt;&gt;1,IF(ISNUMBER(INDEX(Import.PLE,Detalhamento!$E60,Detalhamento!S$15)),IF(INDEX(Import.PLE,Detalhamento!$E60,Detalhamento!S$15)&lt;=mediçao,0,OFFSET(Import.PLQ,$A60-1,S$15-1,1,1)),OFFSET(Import.PLQ,$A60-1,S$15-1,1,1)),(1-PLE!$AA$28)*OFFSET(Import.PLQ,$A60-1,S$15-1,1,1))))</f>
        <v>0</v>
      </c>
      <c r="T60" s="183">
        <f ca="1">IF(T$13="",0,CHOOSE(Detalhamento.OpçãoServiços,OFFSET(Import.PLQ,$A60-1,T$15-1,1,1),IF($E60&lt;&gt;1,IF(ISNUMBER(INDEX(Import.PLE,Detalhamento!$E60,Detalhamento!T$15)),IF(INDEX(Import.PLE,Detalhamento!$E60,Detalhamento!T$15)&lt;=mediçao,OFFSET(Import.PLQ,$A60-1,T$15-1,1,1),0),0),PLE!$AA$28*OFFSET(Import.PLQ,$A60-1,T$15-1,1,1)),IF($E60&lt;&gt;1,IF(ISNUMBER(INDEX(Import.PLE,Detalhamento!$E60,Detalhamento!T$15)),IF(INDEX(Import.PLE,Detalhamento!$E60,Detalhamento!T$15)&lt;=mediçao,0,OFFSET(Import.PLQ,$A60-1,T$15-1,1,1)),OFFSET(Import.PLQ,$A60-1,T$15-1,1,1)),(1-PLE!$AA$28)*OFFSET(Import.PLQ,$A60-1,T$15-1,1,1))))</f>
        <v>0</v>
      </c>
      <c r="U60" s="183">
        <f ca="1">IF(U$13="",0,CHOOSE(Detalhamento.OpçãoServiços,OFFSET(Import.PLQ,$A60-1,U$15-1,1,1),IF($E60&lt;&gt;1,IF(ISNUMBER(INDEX(Import.PLE,Detalhamento!$E60,Detalhamento!U$15)),IF(INDEX(Import.PLE,Detalhamento!$E60,Detalhamento!U$15)&lt;=mediçao,OFFSET(Import.PLQ,$A60-1,U$15-1,1,1),0),0),PLE!$AA$28*OFFSET(Import.PLQ,$A60-1,U$15-1,1,1)),IF($E60&lt;&gt;1,IF(ISNUMBER(INDEX(Import.PLE,Detalhamento!$E60,Detalhamento!U$15)),IF(INDEX(Import.PLE,Detalhamento!$E60,Detalhamento!U$15)&lt;=mediçao,0,OFFSET(Import.PLQ,$A60-1,U$15-1,1,1)),OFFSET(Import.PLQ,$A60-1,U$15-1,1,1)),(1-PLE!$AA$28)*OFFSET(Import.PLQ,$A60-1,U$15-1,1,1))))</f>
        <v>0</v>
      </c>
      <c r="V60" s="183">
        <f ca="1">IF(V$13="",0,CHOOSE(Detalhamento.OpçãoServiços,OFFSET(Import.PLQ,$A60-1,V$15-1,1,1),IF($E60&lt;&gt;1,IF(ISNUMBER(INDEX(Import.PLE,Detalhamento!$E60,Detalhamento!V$15)),IF(INDEX(Import.PLE,Detalhamento!$E60,Detalhamento!V$15)&lt;=mediçao,OFFSET(Import.PLQ,$A60-1,V$15-1,1,1),0),0),PLE!$AA$28*OFFSET(Import.PLQ,$A60-1,V$15-1,1,1)),IF($E60&lt;&gt;1,IF(ISNUMBER(INDEX(Import.PLE,Detalhamento!$E60,Detalhamento!V$15)),IF(INDEX(Import.PLE,Detalhamento!$E60,Detalhamento!V$15)&lt;=mediçao,0,OFFSET(Import.PLQ,$A60-1,V$15-1,1,1)),OFFSET(Import.PLQ,$A60-1,V$15-1,1,1)),(1-PLE!$AA$28)*OFFSET(Import.PLQ,$A60-1,V$15-1,1,1))))</f>
        <v>0</v>
      </c>
      <c r="W60" s="183">
        <f ca="1">IF(W$13="",0,CHOOSE(Detalhamento.OpçãoServiços,OFFSET(Import.PLQ,$A60-1,W$15-1,1,1),IF($E60&lt;&gt;1,IF(ISNUMBER(INDEX(Import.PLE,Detalhamento!$E60,Detalhamento!W$15)),IF(INDEX(Import.PLE,Detalhamento!$E60,Detalhamento!W$15)&lt;=mediçao,OFFSET(Import.PLQ,$A60-1,W$15-1,1,1),0),0),PLE!$AA$28*OFFSET(Import.PLQ,$A60-1,W$15-1,1,1)),IF($E60&lt;&gt;1,IF(ISNUMBER(INDEX(Import.PLE,Detalhamento!$E60,Detalhamento!W$15)),IF(INDEX(Import.PLE,Detalhamento!$E60,Detalhamento!W$15)&lt;=mediçao,0,OFFSET(Import.PLQ,$A60-1,W$15-1,1,1)),OFFSET(Import.PLQ,$A60-1,W$15-1,1,1)),(1-PLE!$AA$28)*OFFSET(Import.PLQ,$A60-1,W$15-1,1,1))))</f>
        <v>0</v>
      </c>
      <c r="X60" s="183">
        <f ca="1">IF(X$13="",0,CHOOSE(Detalhamento.OpçãoServiços,OFFSET(Import.PLQ,$A60-1,X$15-1,1,1),IF($E60&lt;&gt;1,IF(ISNUMBER(INDEX(Import.PLE,Detalhamento!$E60,Detalhamento!X$15)),IF(INDEX(Import.PLE,Detalhamento!$E60,Detalhamento!X$15)&lt;=mediçao,OFFSET(Import.PLQ,$A60-1,X$15-1,1,1),0),0),PLE!$AA$28*OFFSET(Import.PLQ,$A60-1,X$15-1,1,1)),IF($E60&lt;&gt;1,IF(ISNUMBER(INDEX(Import.PLE,Detalhamento!$E60,Detalhamento!X$15)),IF(INDEX(Import.PLE,Detalhamento!$E60,Detalhamento!X$15)&lt;=mediçao,0,OFFSET(Import.PLQ,$A60-1,X$15-1,1,1)),OFFSET(Import.PLQ,$A60-1,X$15-1,1,1)),(1-PLE!$AA$28)*OFFSET(Import.PLQ,$A60-1,X$15-1,1,1))))</f>
        <v>0</v>
      </c>
      <c r="Y60" s="183">
        <f ca="1">IF(Y$13="",0,CHOOSE(Detalhamento.OpçãoServiços,OFFSET(Import.PLQ,$A60-1,Y$15-1,1,1),IF($E60&lt;&gt;1,IF(ISNUMBER(INDEX(Import.PLE,Detalhamento!$E60,Detalhamento!Y$15)),IF(INDEX(Import.PLE,Detalhamento!$E60,Detalhamento!Y$15)&lt;=mediçao,OFFSET(Import.PLQ,$A60-1,Y$15-1,1,1),0),0),PLE!$AA$28*OFFSET(Import.PLQ,$A60-1,Y$15-1,1,1)),IF($E60&lt;&gt;1,IF(ISNUMBER(INDEX(Import.PLE,Detalhamento!$E60,Detalhamento!Y$15)),IF(INDEX(Import.PLE,Detalhamento!$E60,Detalhamento!Y$15)&lt;=mediçao,0,OFFSET(Import.PLQ,$A60-1,Y$15-1,1,1)),OFFSET(Import.PLQ,$A60-1,Y$15-1,1,1)),(1-PLE!$AA$28)*OFFSET(Import.PLQ,$A60-1,Y$15-1,1,1))))</f>
        <v>0</v>
      </c>
      <c r="Z60" s="183">
        <f ca="1">IF(Z$13="",0,CHOOSE(Detalhamento.OpçãoServiços,OFFSET(Import.PLQ,$A60-1,Z$15-1,1,1),IF($E60&lt;&gt;1,IF(ISNUMBER(INDEX(Import.PLE,Detalhamento!$E60,Detalhamento!Z$15)),IF(INDEX(Import.PLE,Detalhamento!$E60,Detalhamento!Z$15)&lt;=mediçao,OFFSET(Import.PLQ,$A60-1,Z$15-1,1,1),0),0),PLE!$AA$28*OFFSET(Import.PLQ,$A60-1,Z$15-1,1,1)),IF($E60&lt;&gt;1,IF(ISNUMBER(INDEX(Import.PLE,Detalhamento!$E60,Detalhamento!Z$15)),IF(INDEX(Import.PLE,Detalhamento!$E60,Detalhamento!Z$15)&lt;=mediçao,0,OFFSET(Import.PLQ,$A60-1,Z$15-1,1,1)),OFFSET(Import.PLQ,$A60-1,Z$15-1,1,1)),(1-PLE!$AA$28)*OFFSET(Import.PLQ,$A60-1,Z$15-1,1,1))))</f>
        <v>0</v>
      </c>
      <c r="AA60" s="183">
        <f ca="1">IF(AA$13="",0,CHOOSE(Detalhamento.OpçãoServiços,OFFSET(Import.PLQ,$A60-1,AA$15-1,1,1),IF($E60&lt;&gt;1,IF(ISNUMBER(INDEX(Import.PLE,Detalhamento!$E60,Detalhamento!AA$15)),IF(INDEX(Import.PLE,Detalhamento!$E60,Detalhamento!AA$15)&lt;=mediçao,OFFSET(Import.PLQ,$A60-1,AA$15-1,1,1),0),0),PLE!$AA$28*OFFSET(Import.PLQ,$A60-1,AA$15-1,1,1)),IF($E60&lt;&gt;1,IF(ISNUMBER(INDEX(Import.PLE,Detalhamento!$E60,Detalhamento!AA$15)),IF(INDEX(Import.PLE,Detalhamento!$E60,Detalhamento!AA$15)&lt;=mediçao,0,OFFSET(Import.PLQ,$A60-1,AA$15-1,1,1)),OFFSET(Import.PLQ,$A60-1,AA$15-1,1,1)),(1-PLE!$AA$28)*OFFSET(Import.PLQ,$A60-1,AA$15-1,1,1))))</f>
        <v>0</v>
      </c>
      <c r="AB60" s="183">
        <f ca="1">IF(AB$13="",0,CHOOSE(Detalhamento.OpçãoServiços,OFFSET(Import.PLQ,$A60-1,AB$15-1,1,1),IF($E60&lt;&gt;1,IF(ISNUMBER(INDEX(Import.PLE,Detalhamento!$E60,Detalhamento!AB$15)),IF(INDEX(Import.PLE,Detalhamento!$E60,Detalhamento!AB$15)&lt;=mediçao,OFFSET(Import.PLQ,$A60-1,AB$15-1,1,1),0),0),PLE!$AA$28*OFFSET(Import.PLQ,$A60-1,AB$15-1,1,1)),IF($E60&lt;&gt;1,IF(ISNUMBER(INDEX(Import.PLE,Detalhamento!$E60,Detalhamento!AB$15)),IF(INDEX(Import.PLE,Detalhamento!$E60,Detalhamento!AB$15)&lt;=mediçao,0,OFFSET(Import.PLQ,$A60-1,AB$15-1,1,1)),OFFSET(Import.PLQ,$A60-1,AB$15-1,1,1)),(1-PLE!$AA$28)*OFFSET(Import.PLQ,$A60-1,AB$15-1,1,1))))</f>
        <v>0</v>
      </c>
      <c r="AC60" s="183">
        <f ca="1">IF(AC$13="",0,CHOOSE(Detalhamento.OpçãoServiços,OFFSET(Import.PLQ,$A60-1,AC$15-1,1,1),IF($E60&lt;&gt;1,IF(ISNUMBER(INDEX(Import.PLE,Detalhamento!$E60,Detalhamento!AC$15)),IF(INDEX(Import.PLE,Detalhamento!$E60,Detalhamento!AC$15)&lt;=mediçao,OFFSET(Import.PLQ,$A60-1,AC$15-1,1,1),0),0),PLE!$AA$28*OFFSET(Import.PLQ,$A60-1,AC$15-1,1,1)),IF($E60&lt;&gt;1,IF(ISNUMBER(INDEX(Import.PLE,Detalhamento!$E60,Detalhamento!AC$15)),IF(INDEX(Import.PLE,Detalhamento!$E60,Detalhamento!AC$15)&lt;=mediçao,0,OFFSET(Import.PLQ,$A60-1,AC$15-1,1,1)),OFFSET(Import.PLQ,$A60-1,AC$15-1,1,1)),(1-PLE!$AA$28)*OFFSET(Import.PLQ,$A60-1,AC$15-1,1,1))))</f>
        <v>0</v>
      </c>
      <c r="AD60" s="183">
        <f ca="1">IF(AD$13="",0,CHOOSE(Detalhamento.OpçãoServiços,OFFSET(Import.PLQ,$A60-1,AD$15-1,1,1),IF($E60&lt;&gt;1,IF(ISNUMBER(INDEX(Import.PLE,Detalhamento!$E60,Detalhamento!AD$15)),IF(INDEX(Import.PLE,Detalhamento!$E60,Detalhamento!AD$15)&lt;=mediçao,OFFSET(Import.PLQ,$A60-1,AD$15-1,1,1),0),0),PLE!$AA$28*OFFSET(Import.PLQ,$A60-1,AD$15-1,1,1)),IF($E60&lt;&gt;1,IF(ISNUMBER(INDEX(Import.PLE,Detalhamento!$E60,Detalhamento!AD$15)),IF(INDEX(Import.PLE,Detalhamento!$E60,Detalhamento!AD$15)&lt;=mediçao,0,OFFSET(Import.PLQ,$A60-1,AD$15-1,1,1)),OFFSET(Import.PLQ,$A60-1,AD$15-1,1,1)),(1-PLE!$AA$28)*OFFSET(Import.PLQ,$A60-1,AD$15-1,1,1))))</f>
        <v>0</v>
      </c>
      <c r="AE60" s="183">
        <f ca="1">IF(AE$13="",0,CHOOSE(Detalhamento.OpçãoServiços,OFFSET(Import.PLQ,$A60-1,AE$15-1,1,1),IF($E60&lt;&gt;1,IF(ISNUMBER(INDEX(Import.PLE,Detalhamento!$E60,Detalhamento!AE$15)),IF(INDEX(Import.PLE,Detalhamento!$E60,Detalhamento!AE$15)&lt;=mediçao,OFFSET(Import.PLQ,$A60-1,AE$15-1,1,1),0),0),PLE!$AA$28*OFFSET(Import.PLQ,$A60-1,AE$15-1,1,1)),IF($E60&lt;&gt;1,IF(ISNUMBER(INDEX(Import.PLE,Detalhamento!$E60,Detalhamento!AE$15)),IF(INDEX(Import.PLE,Detalhamento!$E60,Detalhamento!AE$15)&lt;=mediçao,0,OFFSET(Import.PLQ,$A60-1,AE$15-1,1,1)),OFFSET(Import.PLQ,$A60-1,AE$15-1,1,1)),(1-PLE!$AA$28)*OFFSET(Import.PLQ,$A60-1,AE$15-1,1,1))))</f>
        <v>0</v>
      </c>
      <c r="AF60" s="183">
        <f ca="1">IF(AF$13="",0,CHOOSE(Detalhamento.OpçãoServiços,OFFSET(Import.PLQ,$A60-1,AF$15-1,1,1),IF($E60&lt;&gt;1,IF(ISNUMBER(INDEX(Import.PLE,Detalhamento!$E60,Detalhamento!AF$15)),IF(INDEX(Import.PLE,Detalhamento!$E60,Detalhamento!AF$15)&lt;=mediçao,OFFSET(Import.PLQ,$A60-1,AF$15-1,1,1),0),0),PLE!$AA$28*OFFSET(Import.PLQ,$A60-1,AF$15-1,1,1)),IF($E60&lt;&gt;1,IF(ISNUMBER(INDEX(Import.PLE,Detalhamento!$E60,Detalhamento!AF$15)),IF(INDEX(Import.PLE,Detalhamento!$E60,Detalhamento!AF$15)&lt;=mediçao,0,OFFSET(Import.PLQ,$A60-1,AF$15-1,1,1)),OFFSET(Import.PLQ,$A60-1,AF$15-1,1,1)),(1-PLE!$AA$28)*OFFSET(Import.PLQ,$A60-1,AF$15-1,1,1))))</f>
        <v>0</v>
      </c>
      <c r="AG60" s="183">
        <f ca="1">IF(AG$13="",0,CHOOSE(Detalhamento.OpçãoServiços,OFFSET(Import.PLQ,$A60-1,AG$15-1,1,1),IF($E60&lt;&gt;1,IF(ISNUMBER(INDEX(Import.PLE,Detalhamento!$E60,Detalhamento!AG$15)),IF(INDEX(Import.PLE,Detalhamento!$E60,Detalhamento!AG$15)&lt;=mediçao,OFFSET(Import.PLQ,$A60-1,AG$15-1,1,1),0),0),PLE!$AA$28*OFFSET(Import.PLQ,$A60-1,AG$15-1,1,1)),IF($E60&lt;&gt;1,IF(ISNUMBER(INDEX(Import.PLE,Detalhamento!$E60,Detalhamento!AG$15)),IF(INDEX(Import.PLE,Detalhamento!$E60,Detalhamento!AG$15)&lt;=mediçao,0,OFFSET(Import.PLQ,$A60-1,AG$15-1,1,1)),OFFSET(Import.PLQ,$A60-1,AG$15-1,1,1)),(1-PLE!$AA$28)*OFFSET(Import.PLQ,$A60-1,AG$15-1,1,1))))</f>
        <v>0</v>
      </c>
      <c r="AH60" s="183">
        <f ca="1">IF(AH$13="",0,CHOOSE(Detalhamento.OpçãoServiços,OFFSET(Import.PLQ,$A60-1,AH$15-1,1,1),IF($E60&lt;&gt;1,IF(ISNUMBER(INDEX(Import.PLE,Detalhamento!$E60,Detalhamento!AH$15)),IF(INDEX(Import.PLE,Detalhamento!$E60,Detalhamento!AH$15)&lt;=mediçao,OFFSET(Import.PLQ,$A60-1,AH$15-1,1,1),0),0),PLE!$AA$28*OFFSET(Import.PLQ,$A60-1,AH$15-1,1,1)),IF($E60&lt;&gt;1,IF(ISNUMBER(INDEX(Import.PLE,Detalhamento!$E60,Detalhamento!AH$15)),IF(INDEX(Import.PLE,Detalhamento!$E60,Detalhamento!AH$15)&lt;=mediçao,0,OFFSET(Import.PLQ,$A60-1,AH$15-1,1,1)),OFFSET(Import.PLQ,$A60-1,AH$15-1,1,1)),(1-PLE!$AA$28)*OFFSET(Import.PLQ,$A60-1,AH$15-1,1,1))))</f>
        <v>0</v>
      </c>
      <c r="AI60" s="183">
        <f ca="1">IF(AI$13="",0,CHOOSE(Detalhamento.OpçãoServiços,OFFSET(Import.PLQ,$A60-1,AI$15-1,1,1),IF($E60&lt;&gt;1,IF(ISNUMBER(INDEX(Import.PLE,Detalhamento!$E60,Detalhamento!AI$15)),IF(INDEX(Import.PLE,Detalhamento!$E60,Detalhamento!AI$15)&lt;=mediçao,OFFSET(Import.PLQ,$A60-1,AI$15-1,1,1),0),0),PLE!$AA$28*OFFSET(Import.PLQ,$A60-1,AI$15-1,1,1)),IF($E60&lt;&gt;1,IF(ISNUMBER(INDEX(Import.PLE,Detalhamento!$E60,Detalhamento!AI$15)),IF(INDEX(Import.PLE,Detalhamento!$E60,Detalhamento!AI$15)&lt;=mediçao,0,OFFSET(Import.PLQ,$A60-1,AI$15-1,1,1)),OFFSET(Import.PLQ,$A60-1,AI$15-1,1,1)),(1-PLE!$AA$28)*OFFSET(Import.PLQ,$A60-1,AI$15-1,1,1))))</f>
        <v>0</v>
      </c>
      <c r="AJ60" s="183">
        <f ca="1">IF(AJ$13="",0,CHOOSE(Detalhamento.OpçãoServiços,OFFSET(Import.PLQ,$A60-1,AJ$15-1,1,1),IF($E60&lt;&gt;1,IF(ISNUMBER(INDEX(Import.PLE,Detalhamento!$E60,Detalhamento!AJ$15)),IF(INDEX(Import.PLE,Detalhamento!$E60,Detalhamento!AJ$15)&lt;=mediçao,OFFSET(Import.PLQ,$A60-1,AJ$15-1,1,1),0),0),PLE!$AA$28*OFFSET(Import.PLQ,$A60-1,AJ$15-1,1,1)),IF($E60&lt;&gt;1,IF(ISNUMBER(INDEX(Import.PLE,Detalhamento!$E60,Detalhamento!AJ$15)),IF(INDEX(Import.PLE,Detalhamento!$E60,Detalhamento!AJ$15)&lt;=mediçao,0,OFFSET(Import.PLQ,$A60-1,AJ$15-1,1,1)),OFFSET(Import.PLQ,$A60-1,AJ$15-1,1,1)),(1-PLE!$AA$28)*OFFSET(Import.PLQ,$A60-1,AJ$15-1,1,1))))</f>
        <v>0</v>
      </c>
      <c r="AK60" s="183">
        <f ca="1">IF(AK$13="",0,CHOOSE(Detalhamento.OpçãoServiços,OFFSET(Import.PLQ,$A60-1,AK$15-1,1,1),IF($E60&lt;&gt;1,IF(ISNUMBER(INDEX(Import.PLE,Detalhamento!$E60,Detalhamento!AK$15)),IF(INDEX(Import.PLE,Detalhamento!$E60,Detalhamento!AK$15)&lt;=mediçao,OFFSET(Import.PLQ,$A60-1,AK$15-1,1,1),0),0),PLE!$AA$28*OFFSET(Import.PLQ,$A60-1,AK$15-1,1,1)),IF($E60&lt;&gt;1,IF(ISNUMBER(INDEX(Import.PLE,Detalhamento!$E60,Detalhamento!AK$15)),IF(INDEX(Import.PLE,Detalhamento!$E60,Detalhamento!AK$15)&lt;=mediçao,0,OFFSET(Import.PLQ,$A60-1,AK$15-1,1,1)),OFFSET(Import.PLQ,$A60-1,AK$15-1,1,1)),(1-PLE!$AA$28)*OFFSET(Import.PLQ,$A60-1,AK$15-1,1,1))))</f>
        <v>0</v>
      </c>
      <c r="AL60" s="183">
        <f ca="1">IF(AL$13="",0,CHOOSE(Detalhamento.OpçãoServiços,OFFSET(Import.PLQ,$A60-1,AL$15-1,1,1),IF($E60&lt;&gt;1,IF(ISNUMBER(INDEX(Import.PLE,Detalhamento!$E60,Detalhamento!AL$15)),IF(INDEX(Import.PLE,Detalhamento!$E60,Detalhamento!AL$15)&lt;=mediçao,OFFSET(Import.PLQ,$A60-1,AL$15-1,1,1),0),0),PLE!$AA$28*OFFSET(Import.PLQ,$A60-1,AL$15-1,1,1)),IF($E60&lt;&gt;1,IF(ISNUMBER(INDEX(Import.PLE,Detalhamento!$E60,Detalhamento!AL$15)),IF(INDEX(Import.PLE,Detalhamento!$E60,Detalhamento!AL$15)&lt;=mediçao,0,OFFSET(Import.PLQ,$A60-1,AL$15-1,1,1)),OFFSET(Import.PLQ,$A60-1,AL$15-1,1,1)),(1-PLE!$AA$28)*OFFSET(Import.PLQ,$A60-1,AL$15-1,1,1))))</f>
        <v>0</v>
      </c>
      <c r="AM60" s="183">
        <f ca="1">IF(AM$13="",0,CHOOSE(Detalhamento.OpçãoServiços,OFFSET(Import.PLQ,$A60-1,AM$15-1,1,1),IF($E60&lt;&gt;1,IF(ISNUMBER(INDEX(Import.PLE,Detalhamento!$E60,Detalhamento!AM$15)),IF(INDEX(Import.PLE,Detalhamento!$E60,Detalhamento!AM$15)&lt;=mediçao,OFFSET(Import.PLQ,$A60-1,AM$15-1,1,1),0),0),PLE!$AA$28*OFFSET(Import.PLQ,$A60-1,AM$15-1,1,1)),IF($E60&lt;&gt;1,IF(ISNUMBER(INDEX(Import.PLE,Detalhamento!$E60,Detalhamento!AM$15)),IF(INDEX(Import.PLE,Detalhamento!$E60,Detalhamento!AM$15)&lt;=mediçao,0,OFFSET(Import.PLQ,$A60-1,AM$15-1,1,1)),OFFSET(Import.PLQ,$A60-1,AM$15-1,1,1)),(1-PLE!$AA$28)*OFFSET(Import.PLQ,$A60-1,AM$15-1,1,1))))</f>
        <v>0</v>
      </c>
      <c r="AN60" s="183">
        <f ca="1">IF(AN$13="",0,CHOOSE(Detalhamento.OpçãoServiços,OFFSET(Import.PLQ,$A60-1,AN$15-1,1,1),IF($E60&lt;&gt;1,IF(ISNUMBER(INDEX(Import.PLE,Detalhamento!$E60,Detalhamento!AN$15)),IF(INDEX(Import.PLE,Detalhamento!$E60,Detalhamento!AN$15)&lt;=mediçao,OFFSET(Import.PLQ,$A60-1,AN$15-1,1,1),0),0),PLE!$AA$28*OFFSET(Import.PLQ,$A60-1,AN$15-1,1,1)),IF($E60&lt;&gt;1,IF(ISNUMBER(INDEX(Import.PLE,Detalhamento!$E60,Detalhamento!AN$15)),IF(INDEX(Import.PLE,Detalhamento!$E60,Detalhamento!AN$15)&lt;=mediçao,0,OFFSET(Import.PLQ,$A60-1,AN$15-1,1,1)),OFFSET(Import.PLQ,$A60-1,AN$15-1,1,1)),(1-PLE!$AA$28)*OFFSET(Import.PLQ,$A60-1,AN$15-1,1,1))))</f>
        <v>0</v>
      </c>
      <c r="AO60" s="183">
        <f ca="1">IF(AO$13="",0,CHOOSE(Detalhamento.OpçãoServiços,OFFSET(Import.PLQ,$A60-1,AO$15-1,1,1),IF($E60&lt;&gt;1,IF(ISNUMBER(INDEX(Import.PLE,Detalhamento!$E60,Detalhamento!AO$15)),IF(INDEX(Import.PLE,Detalhamento!$E60,Detalhamento!AO$15)&lt;=mediçao,OFFSET(Import.PLQ,$A60-1,AO$15-1,1,1),0),0),PLE!$AA$28*OFFSET(Import.PLQ,$A60-1,AO$15-1,1,1)),IF($E60&lt;&gt;1,IF(ISNUMBER(INDEX(Import.PLE,Detalhamento!$E60,Detalhamento!AO$15)),IF(INDEX(Import.PLE,Detalhamento!$E60,Detalhamento!AO$15)&lt;=mediçao,0,OFFSET(Import.PLQ,$A60-1,AO$15-1,1,1)),OFFSET(Import.PLQ,$A60-1,AO$15-1,1,1)),(1-PLE!$AA$28)*OFFSET(Import.PLQ,$A60-1,AO$15-1,1,1))))</f>
        <v>0</v>
      </c>
      <c r="AP60" s="183">
        <f ca="1">IF(AP$13="",0,CHOOSE(Detalhamento.OpçãoServiços,OFFSET(Import.PLQ,$A60-1,AP$15-1,1,1),IF($E60&lt;&gt;1,IF(ISNUMBER(INDEX(Import.PLE,Detalhamento!$E60,Detalhamento!AP$15)),IF(INDEX(Import.PLE,Detalhamento!$E60,Detalhamento!AP$15)&lt;=mediçao,OFFSET(Import.PLQ,$A60-1,AP$15-1,1,1),0),0),PLE!$AA$28*OFFSET(Import.PLQ,$A60-1,AP$15-1,1,1)),IF($E60&lt;&gt;1,IF(ISNUMBER(INDEX(Import.PLE,Detalhamento!$E60,Detalhamento!AP$15)),IF(INDEX(Import.PLE,Detalhamento!$E60,Detalhamento!AP$15)&lt;=mediçao,0,OFFSET(Import.PLQ,$A60-1,AP$15-1,1,1)),OFFSET(Import.PLQ,$A60-1,AP$15-1,1,1)),(1-PLE!$AA$28)*OFFSET(Import.PLQ,$A60-1,AP$15-1,1,1))))</f>
        <v>0</v>
      </c>
      <c r="AQ60" s="183">
        <f ca="1">IF(AQ$13="",0,CHOOSE(Detalhamento.OpçãoServiços,OFFSET(Import.PLQ,$A60-1,AQ$15-1,1,1),IF($E60&lt;&gt;1,IF(ISNUMBER(INDEX(Import.PLE,Detalhamento!$E60,Detalhamento!AQ$15)),IF(INDEX(Import.PLE,Detalhamento!$E60,Detalhamento!AQ$15)&lt;=mediçao,OFFSET(Import.PLQ,$A60-1,AQ$15-1,1,1),0),0),PLE!$AA$28*OFFSET(Import.PLQ,$A60-1,AQ$15-1,1,1)),IF($E60&lt;&gt;1,IF(ISNUMBER(INDEX(Import.PLE,Detalhamento!$E60,Detalhamento!AQ$15)),IF(INDEX(Import.PLE,Detalhamento!$E60,Detalhamento!AQ$15)&lt;=mediçao,0,OFFSET(Import.PLQ,$A60-1,AQ$15-1,1,1)),OFFSET(Import.PLQ,$A60-1,AQ$15-1,1,1)),(1-PLE!$AA$28)*OFFSET(Import.PLQ,$A60-1,AQ$15-1,1,1))))</f>
        <v>0</v>
      </c>
      <c r="AR60" s="183">
        <f ca="1">IF(AR$13="",0,CHOOSE(Detalhamento.OpçãoServiços,OFFSET(Import.PLQ,$A60-1,AR$15-1,1,1),IF($E60&lt;&gt;1,IF(ISNUMBER(INDEX(Import.PLE,Detalhamento!$E60,Detalhamento!AR$15)),IF(INDEX(Import.PLE,Detalhamento!$E60,Detalhamento!AR$15)&lt;=mediçao,OFFSET(Import.PLQ,$A60-1,AR$15-1,1,1),0),0),PLE!$AA$28*OFFSET(Import.PLQ,$A60-1,AR$15-1,1,1)),IF($E60&lt;&gt;1,IF(ISNUMBER(INDEX(Import.PLE,Detalhamento!$E60,Detalhamento!AR$15)),IF(INDEX(Import.PLE,Detalhamento!$E60,Detalhamento!AR$15)&lt;=mediçao,0,OFFSET(Import.PLQ,$A60-1,AR$15-1,1,1)),OFFSET(Import.PLQ,$A60-1,AR$15-1,1,1)),(1-PLE!$AA$28)*OFFSET(Import.PLQ,$A60-1,AR$15-1,1,1))))</f>
        <v>0</v>
      </c>
      <c r="AS60" s="183">
        <f ca="1">IF(AS$13="",0,CHOOSE(Detalhamento.OpçãoServiços,OFFSET(Import.PLQ,$A60-1,AS$15-1,1,1),IF($E60&lt;&gt;1,IF(ISNUMBER(INDEX(Import.PLE,Detalhamento!$E60,Detalhamento!AS$15)),IF(INDEX(Import.PLE,Detalhamento!$E60,Detalhamento!AS$15)&lt;=mediçao,OFFSET(Import.PLQ,$A60-1,AS$15-1,1,1),0),0),PLE!$AA$28*OFFSET(Import.PLQ,$A60-1,AS$15-1,1,1)),IF($E60&lt;&gt;1,IF(ISNUMBER(INDEX(Import.PLE,Detalhamento!$E60,Detalhamento!AS$15)),IF(INDEX(Import.PLE,Detalhamento!$E60,Detalhamento!AS$15)&lt;=mediçao,0,OFFSET(Import.PLQ,$A60-1,AS$15-1,1,1)),OFFSET(Import.PLQ,$A60-1,AS$15-1,1,1)),(1-PLE!$AA$28)*OFFSET(Import.PLQ,$A60-1,AS$15-1,1,1))))</f>
        <v>0</v>
      </c>
      <c r="AT60" s="183">
        <f ca="1">IF(AT$13="",0,CHOOSE(Detalhamento.OpçãoServiços,OFFSET(Import.PLQ,$A60-1,AT$15-1,1,1),IF($E60&lt;&gt;1,IF(ISNUMBER(INDEX(Import.PLE,Detalhamento!$E60,Detalhamento!AT$15)),IF(INDEX(Import.PLE,Detalhamento!$E60,Detalhamento!AT$15)&lt;=mediçao,OFFSET(Import.PLQ,$A60-1,AT$15-1,1,1),0),0),PLE!$AA$28*OFFSET(Import.PLQ,$A60-1,AT$15-1,1,1)),IF($E60&lt;&gt;1,IF(ISNUMBER(INDEX(Import.PLE,Detalhamento!$E60,Detalhamento!AT$15)),IF(INDEX(Import.PLE,Detalhamento!$E60,Detalhamento!AT$15)&lt;=mediçao,0,OFFSET(Import.PLQ,$A60-1,AT$15-1,1,1)),OFFSET(Import.PLQ,$A60-1,AT$15-1,1,1)),(1-PLE!$AA$28)*OFFSET(Import.PLQ,$A60-1,AT$15-1,1,1))))</f>
        <v>0</v>
      </c>
      <c r="AU60" s="183">
        <f ca="1">IF(AU$13="",0,CHOOSE(Detalhamento.OpçãoServiços,OFFSET(Import.PLQ,$A60-1,AU$15-1,1,1),IF($E60&lt;&gt;1,IF(ISNUMBER(INDEX(Import.PLE,Detalhamento!$E60,Detalhamento!AU$15)),IF(INDEX(Import.PLE,Detalhamento!$E60,Detalhamento!AU$15)&lt;=mediçao,OFFSET(Import.PLQ,$A60-1,AU$15-1,1,1),0),0),PLE!$AA$28*OFFSET(Import.PLQ,$A60-1,AU$15-1,1,1)),IF($E60&lt;&gt;1,IF(ISNUMBER(INDEX(Import.PLE,Detalhamento!$E60,Detalhamento!AU$15)),IF(INDEX(Import.PLE,Detalhamento!$E60,Detalhamento!AU$15)&lt;=mediçao,0,OFFSET(Import.PLQ,$A60-1,AU$15-1,1,1)),OFFSET(Import.PLQ,$A60-1,AU$15-1,1,1)),(1-PLE!$AA$28)*OFFSET(Import.PLQ,$A60-1,AU$15-1,1,1))))</f>
        <v>0</v>
      </c>
      <c r="AV60" s="183">
        <f ca="1">IF(AV$13="",0,CHOOSE(Detalhamento.OpçãoServiços,OFFSET(Import.PLQ,$A60-1,AV$15-1,1,1),IF($E60&lt;&gt;1,IF(ISNUMBER(INDEX(Import.PLE,Detalhamento!$E60,Detalhamento!AV$15)),IF(INDEX(Import.PLE,Detalhamento!$E60,Detalhamento!AV$15)&lt;=mediçao,OFFSET(Import.PLQ,$A60-1,AV$15-1,1,1),0),0),PLE!$AA$28*OFFSET(Import.PLQ,$A60-1,AV$15-1,1,1)),IF($E60&lt;&gt;1,IF(ISNUMBER(INDEX(Import.PLE,Detalhamento!$E60,Detalhamento!AV$15)),IF(INDEX(Import.PLE,Detalhamento!$E60,Detalhamento!AV$15)&lt;=mediçao,0,OFFSET(Import.PLQ,$A60-1,AV$15-1,1,1)),OFFSET(Import.PLQ,$A60-1,AV$15-1,1,1)),(1-PLE!$AA$28)*OFFSET(Import.PLQ,$A60-1,AV$15-1,1,1))))</f>
        <v>0</v>
      </c>
      <c r="AW60" s="183">
        <f ca="1">IF(AW$13="",0,CHOOSE(Detalhamento.OpçãoServiços,OFFSET(Import.PLQ,$A60-1,AW$15-1,1,1),IF($E60&lt;&gt;1,IF(ISNUMBER(INDEX(Import.PLE,Detalhamento!$E60,Detalhamento!AW$15)),IF(INDEX(Import.PLE,Detalhamento!$E60,Detalhamento!AW$15)&lt;=mediçao,OFFSET(Import.PLQ,$A60-1,AW$15-1,1,1),0),0),PLE!$AA$28*OFFSET(Import.PLQ,$A60-1,AW$15-1,1,1)),IF($E60&lt;&gt;1,IF(ISNUMBER(INDEX(Import.PLE,Detalhamento!$E60,Detalhamento!AW$15)),IF(INDEX(Import.PLE,Detalhamento!$E60,Detalhamento!AW$15)&lt;=mediçao,0,OFFSET(Import.PLQ,$A60-1,AW$15-1,1,1)),OFFSET(Import.PLQ,$A60-1,AW$15-1,1,1)),(1-PLE!$AA$28)*OFFSET(Import.PLQ,$A60-1,AW$15-1,1,1))))</f>
        <v>0</v>
      </c>
      <c r="AX60" s="183">
        <f ca="1">IF(AX$13="",0,CHOOSE(Detalhamento.OpçãoServiços,OFFSET(Import.PLQ,$A60-1,AX$15-1,1,1),IF($E60&lt;&gt;1,IF(ISNUMBER(INDEX(Import.PLE,Detalhamento!$E60,Detalhamento!AX$15)),IF(INDEX(Import.PLE,Detalhamento!$E60,Detalhamento!AX$15)&lt;=mediçao,OFFSET(Import.PLQ,$A60-1,AX$15-1,1,1),0),0),PLE!$AA$28*OFFSET(Import.PLQ,$A60-1,AX$15-1,1,1)),IF($E60&lt;&gt;1,IF(ISNUMBER(INDEX(Import.PLE,Detalhamento!$E60,Detalhamento!AX$15)),IF(INDEX(Import.PLE,Detalhamento!$E60,Detalhamento!AX$15)&lt;=mediçao,0,OFFSET(Import.PLQ,$A60-1,AX$15-1,1,1)),OFFSET(Import.PLQ,$A60-1,AX$15-1,1,1)),(1-PLE!$AA$28)*OFFSET(Import.PLQ,$A60-1,AX$15-1,1,1))))</f>
        <v>0</v>
      </c>
      <c r="AY60" s="183">
        <f ca="1">IF(AY$13="",0,CHOOSE(Detalhamento.OpçãoServiços,OFFSET(Import.PLQ,$A60-1,AY$15-1,1,1),IF($E60&lt;&gt;1,IF(ISNUMBER(INDEX(Import.PLE,Detalhamento!$E60,Detalhamento!AY$15)),IF(INDEX(Import.PLE,Detalhamento!$E60,Detalhamento!AY$15)&lt;=mediçao,OFFSET(Import.PLQ,$A60-1,AY$15-1,1,1),0),0),PLE!$AA$28*OFFSET(Import.PLQ,$A60-1,AY$15-1,1,1)),IF($E60&lt;&gt;1,IF(ISNUMBER(INDEX(Import.PLE,Detalhamento!$E60,Detalhamento!AY$15)),IF(INDEX(Import.PLE,Detalhamento!$E60,Detalhamento!AY$15)&lt;=mediçao,0,OFFSET(Import.PLQ,$A60-1,AY$15-1,1,1)),OFFSET(Import.PLQ,$A60-1,AY$15-1,1,1)),(1-PLE!$AA$28)*OFFSET(Import.PLQ,$A60-1,AY$15-1,1,1))))</f>
        <v>0</v>
      </c>
      <c r="AZ60" s="183">
        <f ca="1">IF(AZ$13="",0,CHOOSE(Detalhamento.OpçãoServiços,OFFSET(Import.PLQ,$A60-1,AZ$15-1,1,1),IF($E60&lt;&gt;1,IF(ISNUMBER(INDEX(Import.PLE,Detalhamento!$E60,Detalhamento!AZ$15)),IF(INDEX(Import.PLE,Detalhamento!$E60,Detalhamento!AZ$15)&lt;=mediçao,OFFSET(Import.PLQ,$A60-1,AZ$15-1,1,1),0),0),PLE!$AA$28*OFFSET(Import.PLQ,$A60-1,AZ$15-1,1,1)),IF($E60&lt;&gt;1,IF(ISNUMBER(INDEX(Import.PLE,Detalhamento!$E60,Detalhamento!AZ$15)),IF(INDEX(Import.PLE,Detalhamento!$E60,Detalhamento!AZ$15)&lt;=mediçao,0,OFFSET(Import.PLQ,$A60-1,AZ$15-1,1,1)),OFFSET(Import.PLQ,$A60-1,AZ$15-1,1,1)),(1-PLE!$AA$28)*OFFSET(Import.PLQ,$A60-1,AZ$15-1,1,1))))</f>
        <v>0</v>
      </c>
      <c r="BA60" s="183">
        <f ca="1">IF(BA$13="",0,CHOOSE(Detalhamento.OpçãoServiços,OFFSET(Import.PLQ,$A60-1,BA$15-1,1,1),IF($E60&lt;&gt;1,IF(ISNUMBER(INDEX(Import.PLE,Detalhamento!$E60,Detalhamento!BA$15)),IF(INDEX(Import.PLE,Detalhamento!$E60,Detalhamento!BA$15)&lt;=mediçao,OFFSET(Import.PLQ,$A60-1,BA$15-1,1,1),0),0),PLE!$AA$28*OFFSET(Import.PLQ,$A60-1,BA$15-1,1,1)),IF($E60&lt;&gt;1,IF(ISNUMBER(INDEX(Import.PLE,Detalhamento!$E60,Detalhamento!BA$15)),IF(INDEX(Import.PLE,Detalhamento!$E60,Detalhamento!BA$15)&lt;=mediçao,0,OFFSET(Import.PLQ,$A60-1,BA$15-1,1,1)),OFFSET(Import.PLQ,$A60-1,BA$15-1,1,1)),(1-PLE!$AA$28)*OFFSET(Import.PLQ,$A60-1,BA$15-1,1,1))))</f>
        <v>0</v>
      </c>
      <c r="BB60" s="183">
        <f ca="1">IF(BB$13="",0,CHOOSE(Detalhamento.OpçãoServiços,OFFSET(Import.PLQ,$A60-1,BB$15-1,1,1),IF($E60&lt;&gt;1,IF(ISNUMBER(INDEX(Import.PLE,Detalhamento!$E60,Detalhamento!BB$15)),IF(INDEX(Import.PLE,Detalhamento!$E60,Detalhamento!BB$15)&lt;=mediçao,OFFSET(Import.PLQ,$A60-1,BB$15-1,1,1),0),0),PLE!$AA$28*OFFSET(Import.PLQ,$A60-1,BB$15-1,1,1)),IF($E60&lt;&gt;1,IF(ISNUMBER(INDEX(Import.PLE,Detalhamento!$E60,Detalhamento!BB$15)),IF(INDEX(Import.PLE,Detalhamento!$E60,Detalhamento!BB$15)&lt;=mediçao,0,OFFSET(Import.PLQ,$A60-1,BB$15-1,1,1)),OFFSET(Import.PLQ,$A60-1,BB$15-1,1,1)),(1-PLE!$AA$28)*OFFSET(Import.PLQ,$A60-1,BB$15-1,1,1))))</f>
        <v>0</v>
      </c>
      <c r="BC60" s="183">
        <f ca="1">IF(BC$13="",0,CHOOSE(Detalhamento.OpçãoServiços,OFFSET(Import.PLQ,$A60-1,BC$15-1,1,1),IF($E60&lt;&gt;1,IF(ISNUMBER(INDEX(Import.PLE,Detalhamento!$E60,Detalhamento!BC$15)),IF(INDEX(Import.PLE,Detalhamento!$E60,Detalhamento!BC$15)&lt;=mediçao,OFFSET(Import.PLQ,$A60-1,BC$15-1,1,1),0),0),PLE!$AA$28*OFFSET(Import.PLQ,$A60-1,BC$15-1,1,1)),IF($E60&lt;&gt;1,IF(ISNUMBER(INDEX(Import.PLE,Detalhamento!$E60,Detalhamento!BC$15)),IF(INDEX(Import.PLE,Detalhamento!$E60,Detalhamento!BC$15)&lt;=mediçao,0,OFFSET(Import.PLQ,$A60-1,BC$15-1,1,1)),OFFSET(Import.PLQ,$A60-1,BC$15-1,1,1)),(1-PLE!$AA$28)*OFFSET(Import.PLQ,$A60-1,BC$15-1,1,1))))</f>
        <v>0</v>
      </c>
      <c r="BD60" s="183">
        <f ca="1">IF(BD$13="",0,CHOOSE(Detalhamento.OpçãoServiços,OFFSET(Import.PLQ,$A60-1,BD$15-1,1,1),IF($E60&lt;&gt;1,IF(ISNUMBER(INDEX(Import.PLE,Detalhamento!$E60,Detalhamento!BD$15)),IF(INDEX(Import.PLE,Detalhamento!$E60,Detalhamento!BD$15)&lt;=mediçao,OFFSET(Import.PLQ,$A60-1,BD$15-1,1,1),0),0),PLE!$AA$28*OFFSET(Import.PLQ,$A60-1,BD$15-1,1,1)),IF($E60&lt;&gt;1,IF(ISNUMBER(INDEX(Import.PLE,Detalhamento!$E60,Detalhamento!BD$15)),IF(INDEX(Import.PLE,Detalhamento!$E60,Detalhamento!BD$15)&lt;=mediçao,0,OFFSET(Import.PLQ,$A60-1,BD$15-1,1,1)),OFFSET(Import.PLQ,$A60-1,BD$15-1,1,1)),(1-PLE!$AA$28)*OFFSET(Import.PLQ,$A60-1,BD$15-1,1,1))))</f>
        <v>0</v>
      </c>
      <c r="BE60" s="183">
        <f ca="1">IF(BE$13="",0,CHOOSE(Detalhamento.OpçãoServiços,OFFSET(Import.PLQ,$A60-1,BE$15-1,1,1),IF($E60&lt;&gt;1,IF(ISNUMBER(INDEX(Import.PLE,Detalhamento!$E60,Detalhamento!BE$15)),IF(INDEX(Import.PLE,Detalhamento!$E60,Detalhamento!BE$15)&lt;=mediçao,OFFSET(Import.PLQ,$A60-1,BE$15-1,1,1),0),0),PLE!$AA$28*OFFSET(Import.PLQ,$A60-1,BE$15-1,1,1)),IF($E60&lt;&gt;1,IF(ISNUMBER(INDEX(Import.PLE,Detalhamento!$E60,Detalhamento!BE$15)),IF(INDEX(Import.PLE,Detalhamento!$E60,Detalhamento!BE$15)&lt;=mediçao,0,OFFSET(Import.PLQ,$A60-1,BE$15-1,1,1)),OFFSET(Import.PLQ,$A60-1,BE$15-1,1,1)),(1-PLE!$AA$28)*OFFSET(Import.PLQ,$A60-1,BE$15-1,1,1))))</f>
        <v>0</v>
      </c>
      <c r="BF60" s="183">
        <f ca="1">IF(BF$13="",0,CHOOSE(Detalhamento.OpçãoServiços,OFFSET(Import.PLQ,$A60-1,BF$15-1,1,1),IF($E60&lt;&gt;1,IF(ISNUMBER(INDEX(Import.PLE,Detalhamento!$E60,Detalhamento!BF$15)),IF(INDEX(Import.PLE,Detalhamento!$E60,Detalhamento!BF$15)&lt;=mediçao,OFFSET(Import.PLQ,$A60-1,BF$15-1,1,1),0),0),PLE!$AA$28*OFFSET(Import.PLQ,$A60-1,BF$15-1,1,1)),IF($E60&lt;&gt;1,IF(ISNUMBER(INDEX(Import.PLE,Detalhamento!$E60,Detalhamento!BF$15)),IF(INDEX(Import.PLE,Detalhamento!$E60,Detalhamento!BF$15)&lt;=mediçao,0,OFFSET(Import.PLQ,$A60-1,BF$15-1,1,1)),OFFSET(Import.PLQ,$A60-1,BF$15-1,1,1)),(1-PLE!$AA$28)*OFFSET(Import.PLQ,$A60-1,BF$15-1,1,1))))</f>
        <v>0</v>
      </c>
      <c r="BG60" s="183">
        <f ca="1">IF(BG$13="",0,CHOOSE(Detalhamento.OpçãoServiços,OFFSET(Import.PLQ,$A60-1,BG$15-1,1,1),IF($E60&lt;&gt;1,IF(ISNUMBER(INDEX(Import.PLE,Detalhamento!$E60,Detalhamento!BG$15)),IF(INDEX(Import.PLE,Detalhamento!$E60,Detalhamento!BG$15)&lt;=mediçao,OFFSET(Import.PLQ,$A60-1,BG$15-1,1,1),0),0),PLE!$AA$28*OFFSET(Import.PLQ,$A60-1,BG$15-1,1,1)),IF($E60&lt;&gt;1,IF(ISNUMBER(INDEX(Import.PLE,Detalhamento!$E60,Detalhamento!BG$15)),IF(INDEX(Import.PLE,Detalhamento!$E60,Detalhamento!BG$15)&lt;=mediçao,0,OFFSET(Import.PLQ,$A60-1,BG$15-1,1,1)),OFFSET(Import.PLQ,$A60-1,BG$15-1,1,1)),(1-PLE!$AA$28)*OFFSET(Import.PLQ,$A60-1,BG$15-1,1,1))))</f>
        <v>0</v>
      </c>
      <c r="BH60" s="183">
        <f ca="1">IF(BH$13="",0,CHOOSE(Detalhamento.OpçãoServiços,OFFSET(Import.PLQ,$A60-1,BH$15-1,1,1),IF($E60&lt;&gt;1,IF(ISNUMBER(INDEX(Import.PLE,Detalhamento!$E60,Detalhamento!BH$15)),IF(INDEX(Import.PLE,Detalhamento!$E60,Detalhamento!BH$15)&lt;=mediçao,OFFSET(Import.PLQ,$A60-1,BH$15-1,1,1),0),0),PLE!$AA$28*OFFSET(Import.PLQ,$A60-1,BH$15-1,1,1)),IF($E60&lt;&gt;1,IF(ISNUMBER(INDEX(Import.PLE,Detalhamento!$E60,Detalhamento!BH$15)),IF(INDEX(Import.PLE,Detalhamento!$E60,Detalhamento!BH$15)&lt;=mediçao,0,OFFSET(Import.PLQ,$A60-1,BH$15-1,1,1)),OFFSET(Import.PLQ,$A60-1,BH$15-1,1,1)),(1-PLE!$AA$28)*OFFSET(Import.PLQ,$A60-1,BH$15-1,1,1))))</f>
        <v>0</v>
      </c>
      <c r="BI60" s="183">
        <f ca="1">IF(BI$13="",0,CHOOSE(Detalhamento.OpçãoServiços,OFFSET(Import.PLQ,$A60-1,BI$15-1,1,1),IF($E60&lt;&gt;1,IF(ISNUMBER(INDEX(Import.PLE,Detalhamento!$E60,Detalhamento!BI$15)),IF(INDEX(Import.PLE,Detalhamento!$E60,Detalhamento!BI$15)&lt;=mediçao,OFFSET(Import.PLQ,$A60-1,BI$15-1,1,1),0),0),PLE!$AA$28*OFFSET(Import.PLQ,$A60-1,BI$15-1,1,1)),IF($E60&lt;&gt;1,IF(ISNUMBER(INDEX(Import.PLE,Detalhamento!$E60,Detalhamento!BI$15)),IF(INDEX(Import.PLE,Detalhamento!$E60,Detalhamento!BI$15)&lt;=mediçao,0,OFFSET(Import.PLQ,$A60-1,BI$15-1,1,1)),OFFSET(Import.PLQ,$A60-1,BI$15-1,1,1)),(1-PLE!$AA$28)*OFFSET(Import.PLQ,$A60-1,BI$15-1,1,1))))</f>
        <v>0</v>
      </c>
    </row>
    <row r="61" spans="1:61" ht="33.75" x14ac:dyDescent="0.2">
      <c r="A61" s="196">
        <v>33</v>
      </c>
      <c r="B61" s="28" t="str">
        <f t="shared" ca="1" si="15"/>
        <v>Serviço</v>
      </c>
      <c r="E61" s="193">
        <f t="shared" ca="1" si="16"/>
        <v>9</v>
      </c>
      <c r="F61" s="194">
        <f t="shared" ca="1" si="17"/>
        <v>90033</v>
      </c>
      <c r="G61" s="194" t="str">
        <f t="shared" ca="1" si="20"/>
        <v>9.5</v>
      </c>
      <c r="H61" s="222" t="str">
        <f t="shared" ca="1" si="20"/>
        <v>TRANSPORTE COM CAMINHÃO BASCULANTE DE 10 M3, EM VIA URBANA PAVIMENTADA, DMT ACIMA DE 30KM (UNIDADE: M3XKM). AF_04/2016 (BRITA PARA CALÇADAS)</v>
      </c>
      <c r="I61" s="48" t="str">
        <f t="shared" ca="1" si="18"/>
        <v>M3XKM</v>
      </c>
      <c r="J61" s="183">
        <f t="shared" ca="1" si="19"/>
        <v>15359.833000000002</v>
      </c>
      <c r="K61" s="83"/>
      <c r="L61" s="183">
        <f ca="1">IF(L$13="",0,CHOOSE(Detalhamento.OpçãoServiços,OFFSET(Import.PLQ,$A61-1,L$15-1,1,1),IF($E61&lt;&gt;1,IF(ISNUMBER(INDEX(Import.PLE,Detalhamento!$E61,Detalhamento!L$15)),IF(INDEX(Import.PLE,Detalhamento!$E61,Detalhamento!L$15)&lt;=mediçao,OFFSET(Import.PLQ,$A61-1,L$15-1,1,1),0),0),PLE!$AA$28*OFFSET(Import.PLQ,$A61-1,L$15-1,1,1)),IF($E61&lt;&gt;1,IF(ISNUMBER(INDEX(Import.PLE,Detalhamento!$E61,Detalhamento!L$15)),IF(INDEX(Import.PLE,Detalhamento!$E61,Detalhamento!L$15)&lt;=mediçao,0,OFFSET(Import.PLQ,$A61-1,L$15-1,1,1)),OFFSET(Import.PLQ,$A61-1,L$15-1,1,1)),(1-PLE!$AA$28)*OFFSET(Import.PLQ,$A61-1,L$15-1,1,1))))</f>
        <v>0</v>
      </c>
      <c r="M61" s="183">
        <f ca="1">IF(M$13="",0,CHOOSE(Detalhamento.OpçãoServiços,OFFSET(Import.PLQ,$A61-1,M$15-1,1,1),IF($E61&lt;&gt;1,IF(ISNUMBER(INDEX(Import.PLE,Detalhamento!$E61,Detalhamento!M$15)),IF(INDEX(Import.PLE,Detalhamento!$E61,Detalhamento!M$15)&lt;=mediçao,OFFSET(Import.PLQ,$A61-1,M$15-1,1,1),0),0),PLE!$AA$28*OFFSET(Import.PLQ,$A61-1,M$15-1,1,1)),IF($E61&lt;&gt;1,IF(ISNUMBER(INDEX(Import.PLE,Detalhamento!$E61,Detalhamento!M$15)),IF(INDEX(Import.PLE,Detalhamento!$E61,Detalhamento!M$15)&lt;=mediçao,0,OFFSET(Import.PLQ,$A61-1,M$15-1,1,1)),OFFSET(Import.PLQ,$A61-1,M$15-1,1,1)),(1-PLE!$AA$28)*OFFSET(Import.PLQ,$A61-1,M$15-1,1,1))))</f>
        <v>0</v>
      </c>
      <c r="N61" s="183">
        <f ca="1">IF(N$13="",0,CHOOSE(Detalhamento.OpçãoServiços,OFFSET(Import.PLQ,$A61-1,N$15-1,1,1),IF($E61&lt;&gt;1,IF(ISNUMBER(INDEX(Import.PLE,Detalhamento!$E61,Detalhamento!N$15)),IF(INDEX(Import.PLE,Detalhamento!$E61,Detalhamento!N$15)&lt;=mediçao,OFFSET(Import.PLQ,$A61-1,N$15-1,1,1),0),0),PLE!$AA$28*OFFSET(Import.PLQ,$A61-1,N$15-1,1,1)),IF($E61&lt;&gt;1,IF(ISNUMBER(INDEX(Import.PLE,Detalhamento!$E61,Detalhamento!N$15)),IF(INDEX(Import.PLE,Detalhamento!$E61,Detalhamento!N$15)&lt;=mediçao,0,OFFSET(Import.PLQ,$A61-1,N$15-1,1,1)),OFFSET(Import.PLQ,$A61-1,N$15-1,1,1)),(1-PLE!$AA$28)*OFFSET(Import.PLQ,$A61-1,N$15-1,1,1))))</f>
        <v>0</v>
      </c>
      <c r="O61" s="183">
        <f ca="1">IF(O$13="",0,CHOOSE(Detalhamento.OpçãoServiços,OFFSET(Import.PLQ,$A61-1,O$15-1,1,1),IF($E61&lt;&gt;1,IF(ISNUMBER(INDEX(Import.PLE,Detalhamento!$E61,Detalhamento!O$15)),IF(INDEX(Import.PLE,Detalhamento!$E61,Detalhamento!O$15)&lt;=mediçao,OFFSET(Import.PLQ,$A61-1,O$15-1,1,1),0),0),PLE!$AA$28*OFFSET(Import.PLQ,$A61-1,O$15-1,1,1)),IF($E61&lt;&gt;1,IF(ISNUMBER(INDEX(Import.PLE,Detalhamento!$E61,Detalhamento!O$15)),IF(INDEX(Import.PLE,Detalhamento!$E61,Detalhamento!O$15)&lt;=mediçao,0,OFFSET(Import.PLQ,$A61-1,O$15-1,1,1)),OFFSET(Import.PLQ,$A61-1,O$15-1,1,1)),(1-PLE!$AA$28)*OFFSET(Import.PLQ,$A61-1,O$15-1,1,1))))</f>
        <v>15359.833000000002</v>
      </c>
      <c r="P61" s="183">
        <f ca="1">IF(P$13="",0,CHOOSE(Detalhamento.OpçãoServiços,OFFSET(Import.PLQ,$A61-1,P$15-1,1,1),IF($E61&lt;&gt;1,IF(ISNUMBER(INDEX(Import.PLE,Detalhamento!$E61,Detalhamento!P$15)),IF(INDEX(Import.PLE,Detalhamento!$E61,Detalhamento!P$15)&lt;=mediçao,OFFSET(Import.PLQ,$A61-1,P$15-1,1,1),0),0),PLE!$AA$28*OFFSET(Import.PLQ,$A61-1,P$15-1,1,1)),IF($E61&lt;&gt;1,IF(ISNUMBER(INDEX(Import.PLE,Detalhamento!$E61,Detalhamento!P$15)),IF(INDEX(Import.PLE,Detalhamento!$E61,Detalhamento!P$15)&lt;=mediçao,0,OFFSET(Import.PLQ,$A61-1,P$15-1,1,1)),OFFSET(Import.PLQ,$A61-1,P$15-1,1,1)),(1-PLE!$AA$28)*OFFSET(Import.PLQ,$A61-1,P$15-1,1,1))))</f>
        <v>0</v>
      </c>
      <c r="Q61" s="183">
        <f ca="1">IF(Q$13="",0,CHOOSE(Detalhamento.OpçãoServiços,OFFSET(Import.PLQ,$A61-1,Q$15-1,1,1),IF($E61&lt;&gt;1,IF(ISNUMBER(INDEX(Import.PLE,Detalhamento!$E61,Detalhamento!Q$15)),IF(INDEX(Import.PLE,Detalhamento!$E61,Detalhamento!Q$15)&lt;=mediçao,OFFSET(Import.PLQ,$A61-1,Q$15-1,1,1),0),0),PLE!$AA$28*OFFSET(Import.PLQ,$A61-1,Q$15-1,1,1)),IF($E61&lt;&gt;1,IF(ISNUMBER(INDEX(Import.PLE,Detalhamento!$E61,Detalhamento!Q$15)),IF(INDEX(Import.PLE,Detalhamento!$E61,Detalhamento!Q$15)&lt;=mediçao,0,OFFSET(Import.PLQ,$A61-1,Q$15-1,1,1)),OFFSET(Import.PLQ,$A61-1,Q$15-1,1,1)),(1-PLE!$AA$28)*OFFSET(Import.PLQ,$A61-1,Q$15-1,1,1))))</f>
        <v>0</v>
      </c>
      <c r="R61" s="183">
        <f ca="1">IF(R$13="",0,CHOOSE(Detalhamento.OpçãoServiços,OFFSET(Import.PLQ,$A61-1,R$15-1,1,1),IF($E61&lt;&gt;1,IF(ISNUMBER(INDEX(Import.PLE,Detalhamento!$E61,Detalhamento!R$15)),IF(INDEX(Import.PLE,Detalhamento!$E61,Detalhamento!R$15)&lt;=mediçao,OFFSET(Import.PLQ,$A61-1,R$15-1,1,1),0),0),PLE!$AA$28*OFFSET(Import.PLQ,$A61-1,R$15-1,1,1)),IF($E61&lt;&gt;1,IF(ISNUMBER(INDEX(Import.PLE,Detalhamento!$E61,Detalhamento!R$15)),IF(INDEX(Import.PLE,Detalhamento!$E61,Detalhamento!R$15)&lt;=mediçao,0,OFFSET(Import.PLQ,$A61-1,R$15-1,1,1)),OFFSET(Import.PLQ,$A61-1,R$15-1,1,1)),(1-PLE!$AA$28)*OFFSET(Import.PLQ,$A61-1,R$15-1,1,1))))</f>
        <v>0</v>
      </c>
      <c r="S61" s="183">
        <f ca="1">IF(S$13="",0,CHOOSE(Detalhamento.OpçãoServiços,OFFSET(Import.PLQ,$A61-1,S$15-1,1,1),IF($E61&lt;&gt;1,IF(ISNUMBER(INDEX(Import.PLE,Detalhamento!$E61,Detalhamento!S$15)),IF(INDEX(Import.PLE,Detalhamento!$E61,Detalhamento!S$15)&lt;=mediçao,OFFSET(Import.PLQ,$A61-1,S$15-1,1,1),0),0),PLE!$AA$28*OFFSET(Import.PLQ,$A61-1,S$15-1,1,1)),IF($E61&lt;&gt;1,IF(ISNUMBER(INDEX(Import.PLE,Detalhamento!$E61,Detalhamento!S$15)),IF(INDEX(Import.PLE,Detalhamento!$E61,Detalhamento!S$15)&lt;=mediçao,0,OFFSET(Import.PLQ,$A61-1,S$15-1,1,1)),OFFSET(Import.PLQ,$A61-1,S$15-1,1,1)),(1-PLE!$AA$28)*OFFSET(Import.PLQ,$A61-1,S$15-1,1,1))))</f>
        <v>0</v>
      </c>
      <c r="T61" s="183">
        <f ca="1">IF(T$13="",0,CHOOSE(Detalhamento.OpçãoServiços,OFFSET(Import.PLQ,$A61-1,T$15-1,1,1),IF($E61&lt;&gt;1,IF(ISNUMBER(INDEX(Import.PLE,Detalhamento!$E61,Detalhamento!T$15)),IF(INDEX(Import.PLE,Detalhamento!$E61,Detalhamento!T$15)&lt;=mediçao,OFFSET(Import.PLQ,$A61-1,T$15-1,1,1),0),0),PLE!$AA$28*OFFSET(Import.PLQ,$A61-1,T$15-1,1,1)),IF($E61&lt;&gt;1,IF(ISNUMBER(INDEX(Import.PLE,Detalhamento!$E61,Detalhamento!T$15)),IF(INDEX(Import.PLE,Detalhamento!$E61,Detalhamento!T$15)&lt;=mediçao,0,OFFSET(Import.PLQ,$A61-1,T$15-1,1,1)),OFFSET(Import.PLQ,$A61-1,T$15-1,1,1)),(1-PLE!$AA$28)*OFFSET(Import.PLQ,$A61-1,T$15-1,1,1))))</f>
        <v>0</v>
      </c>
      <c r="U61" s="183">
        <f ca="1">IF(U$13="",0,CHOOSE(Detalhamento.OpçãoServiços,OFFSET(Import.PLQ,$A61-1,U$15-1,1,1),IF($E61&lt;&gt;1,IF(ISNUMBER(INDEX(Import.PLE,Detalhamento!$E61,Detalhamento!U$15)),IF(INDEX(Import.PLE,Detalhamento!$E61,Detalhamento!U$15)&lt;=mediçao,OFFSET(Import.PLQ,$A61-1,U$15-1,1,1),0),0),PLE!$AA$28*OFFSET(Import.PLQ,$A61-1,U$15-1,1,1)),IF($E61&lt;&gt;1,IF(ISNUMBER(INDEX(Import.PLE,Detalhamento!$E61,Detalhamento!U$15)),IF(INDEX(Import.PLE,Detalhamento!$E61,Detalhamento!U$15)&lt;=mediçao,0,OFFSET(Import.PLQ,$A61-1,U$15-1,1,1)),OFFSET(Import.PLQ,$A61-1,U$15-1,1,1)),(1-PLE!$AA$28)*OFFSET(Import.PLQ,$A61-1,U$15-1,1,1))))</f>
        <v>0</v>
      </c>
      <c r="V61" s="183">
        <f ca="1">IF(V$13="",0,CHOOSE(Detalhamento.OpçãoServiços,OFFSET(Import.PLQ,$A61-1,V$15-1,1,1),IF($E61&lt;&gt;1,IF(ISNUMBER(INDEX(Import.PLE,Detalhamento!$E61,Detalhamento!V$15)),IF(INDEX(Import.PLE,Detalhamento!$E61,Detalhamento!V$15)&lt;=mediçao,OFFSET(Import.PLQ,$A61-1,V$15-1,1,1),0),0),PLE!$AA$28*OFFSET(Import.PLQ,$A61-1,V$15-1,1,1)),IF($E61&lt;&gt;1,IF(ISNUMBER(INDEX(Import.PLE,Detalhamento!$E61,Detalhamento!V$15)),IF(INDEX(Import.PLE,Detalhamento!$E61,Detalhamento!V$15)&lt;=mediçao,0,OFFSET(Import.PLQ,$A61-1,V$15-1,1,1)),OFFSET(Import.PLQ,$A61-1,V$15-1,1,1)),(1-PLE!$AA$28)*OFFSET(Import.PLQ,$A61-1,V$15-1,1,1))))</f>
        <v>0</v>
      </c>
      <c r="W61" s="183">
        <f ca="1">IF(W$13="",0,CHOOSE(Detalhamento.OpçãoServiços,OFFSET(Import.PLQ,$A61-1,W$15-1,1,1),IF($E61&lt;&gt;1,IF(ISNUMBER(INDEX(Import.PLE,Detalhamento!$E61,Detalhamento!W$15)),IF(INDEX(Import.PLE,Detalhamento!$E61,Detalhamento!W$15)&lt;=mediçao,OFFSET(Import.PLQ,$A61-1,W$15-1,1,1),0),0),PLE!$AA$28*OFFSET(Import.PLQ,$A61-1,W$15-1,1,1)),IF($E61&lt;&gt;1,IF(ISNUMBER(INDEX(Import.PLE,Detalhamento!$E61,Detalhamento!W$15)),IF(INDEX(Import.PLE,Detalhamento!$E61,Detalhamento!W$15)&lt;=mediçao,0,OFFSET(Import.PLQ,$A61-1,W$15-1,1,1)),OFFSET(Import.PLQ,$A61-1,W$15-1,1,1)),(1-PLE!$AA$28)*OFFSET(Import.PLQ,$A61-1,W$15-1,1,1))))</f>
        <v>0</v>
      </c>
      <c r="X61" s="183">
        <f ca="1">IF(X$13="",0,CHOOSE(Detalhamento.OpçãoServiços,OFFSET(Import.PLQ,$A61-1,X$15-1,1,1),IF($E61&lt;&gt;1,IF(ISNUMBER(INDEX(Import.PLE,Detalhamento!$E61,Detalhamento!X$15)),IF(INDEX(Import.PLE,Detalhamento!$E61,Detalhamento!X$15)&lt;=mediçao,OFFSET(Import.PLQ,$A61-1,X$15-1,1,1),0),0),PLE!$AA$28*OFFSET(Import.PLQ,$A61-1,X$15-1,1,1)),IF($E61&lt;&gt;1,IF(ISNUMBER(INDEX(Import.PLE,Detalhamento!$E61,Detalhamento!X$15)),IF(INDEX(Import.PLE,Detalhamento!$E61,Detalhamento!X$15)&lt;=mediçao,0,OFFSET(Import.PLQ,$A61-1,X$15-1,1,1)),OFFSET(Import.PLQ,$A61-1,X$15-1,1,1)),(1-PLE!$AA$28)*OFFSET(Import.PLQ,$A61-1,X$15-1,1,1))))</f>
        <v>0</v>
      </c>
      <c r="Y61" s="183">
        <f ca="1">IF(Y$13="",0,CHOOSE(Detalhamento.OpçãoServiços,OFFSET(Import.PLQ,$A61-1,Y$15-1,1,1),IF($E61&lt;&gt;1,IF(ISNUMBER(INDEX(Import.PLE,Detalhamento!$E61,Detalhamento!Y$15)),IF(INDEX(Import.PLE,Detalhamento!$E61,Detalhamento!Y$15)&lt;=mediçao,OFFSET(Import.PLQ,$A61-1,Y$15-1,1,1),0),0),PLE!$AA$28*OFFSET(Import.PLQ,$A61-1,Y$15-1,1,1)),IF($E61&lt;&gt;1,IF(ISNUMBER(INDEX(Import.PLE,Detalhamento!$E61,Detalhamento!Y$15)),IF(INDEX(Import.PLE,Detalhamento!$E61,Detalhamento!Y$15)&lt;=mediçao,0,OFFSET(Import.PLQ,$A61-1,Y$15-1,1,1)),OFFSET(Import.PLQ,$A61-1,Y$15-1,1,1)),(1-PLE!$AA$28)*OFFSET(Import.PLQ,$A61-1,Y$15-1,1,1))))</f>
        <v>0</v>
      </c>
      <c r="Z61" s="183">
        <f ca="1">IF(Z$13="",0,CHOOSE(Detalhamento.OpçãoServiços,OFFSET(Import.PLQ,$A61-1,Z$15-1,1,1),IF($E61&lt;&gt;1,IF(ISNUMBER(INDEX(Import.PLE,Detalhamento!$E61,Detalhamento!Z$15)),IF(INDEX(Import.PLE,Detalhamento!$E61,Detalhamento!Z$15)&lt;=mediçao,OFFSET(Import.PLQ,$A61-1,Z$15-1,1,1),0),0),PLE!$AA$28*OFFSET(Import.PLQ,$A61-1,Z$15-1,1,1)),IF($E61&lt;&gt;1,IF(ISNUMBER(INDEX(Import.PLE,Detalhamento!$E61,Detalhamento!Z$15)),IF(INDEX(Import.PLE,Detalhamento!$E61,Detalhamento!Z$15)&lt;=mediçao,0,OFFSET(Import.PLQ,$A61-1,Z$15-1,1,1)),OFFSET(Import.PLQ,$A61-1,Z$15-1,1,1)),(1-PLE!$AA$28)*OFFSET(Import.PLQ,$A61-1,Z$15-1,1,1))))</f>
        <v>0</v>
      </c>
      <c r="AA61" s="183">
        <f ca="1">IF(AA$13="",0,CHOOSE(Detalhamento.OpçãoServiços,OFFSET(Import.PLQ,$A61-1,AA$15-1,1,1),IF($E61&lt;&gt;1,IF(ISNUMBER(INDEX(Import.PLE,Detalhamento!$E61,Detalhamento!AA$15)),IF(INDEX(Import.PLE,Detalhamento!$E61,Detalhamento!AA$15)&lt;=mediçao,OFFSET(Import.PLQ,$A61-1,AA$15-1,1,1),0),0),PLE!$AA$28*OFFSET(Import.PLQ,$A61-1,AA$15-1,1,1)),IF($E61&lt;&gt;1,IF(ISNUMBER(INDEX(Import.PLE,Detalhamento!$E61,Detalhamento!AA$15)),IF(INDEX(Import.PLE,Detalhamento!$E61,Detalhamento!AA$15)&lt;=mediçao,0,OFFSET(Import.PLQ,$A61-1,AA$15-1,1,1)),OFFSET(Import.PLQ,$A61-1,AA$15-1,1,1)),(1-PLE!$AA$28)*OFFSET(Import.PLQ,$A61-1,AA$15-1,1,1))))</f>
        <v>0</v>
      </c>
      <c r="AB61" s="183">
        <f ca="1">IF(AB$13="",0,CHOOSE(Detalhamento.OpçãoServiços,OFFSET(Import.PLQ,$A61-1,AB$15-1,1,1),IF($E61&lt;&gt;1,IF(ISNUMBER(INDEX(Import.PLE,Detalhamento!$E61,Detalhamento!AB$15)),IF(INDEX(Import.PLE,Detalhamento!$E61,Detalhamento!AB$15)&lt;=mediçao,OFFSET(Import.PLQ,$A61-1,AB$15-1,1,1),0),0),PLE!$AA$28*OFFSET(Import.PLQ,$A61-1,AB$15-1,1,1)),IF($E61&lt;&gt;1,IF(ISNUMBER(INDEX(Import.PLE,Detalhamento!$E61,Detalhamento!AB$15)),IF(INDEX(Import.PLE,Detalhamento!$E61,Detalhamento!AB$15)&lt;=mediçao,0,OFFSET(Import.PLQ,$A61-1,AB$15-1,1,1)),OFFSET(Import.PLQ,$A61-1,AB$15-1,1,1)),(1-PLE!$AA$28)*OFFSET(Import.PLQ,$A61-1,AB$15-1,1,1))))</f>
        <v>0</v>
      </c>
      <c r="AC61" s="183">
        <f ca="1">IF(AC$13="",0,CHOOSE(Detalhamento.OpçãoServiços,OFFSET(Import.PLQ,$A61-1,AC$15-1,1,1),IF($E61&lt;&gt;1,IF(ISNUMBER(INDEX(Import.PLE,Detalhamento!$E61,Detalhamento!AC$15)),IF(INDEX(Import.PLE,Detalhamento!$E61,Detalhamento!AC$15)&lt;=mediçao,OFFSET(Import.PLQ,$A61-1,AC$15-1,1,1),0),0),PLE!$AA$28*OFFSET(Import.PLQ,$A61-1,AC$15-1,1,1)),IF($E61&lt;&gt;1,IF(ISNUMBER(INDEX(Import.PLE,Detalhamento!$E61,Detalhamento!AC$15)),IF(INDEX(Import.PLE,Detalhamento!$E61,Detalhamento!AC$15)&lt;=mediçao,0,OFFSET(Import.PLQ,$A61-1,AC$15-1,1,1)),OFFSET(Import.PLQ,$A61-1,AC$15-1,1,1)),(1-PLE!$AA$28)*OFFSET(Import.PLQ,$A61-1,AC$15-1,1,1))))</f>
        <v>0</v>
      </c>
      <c r="AD61" s="183">
        <f ca="1">IF(AD$13="",0,CHOOSE(Detalhamento.OpçãoServiços,OFFSET(Import.PLQ,$A61-1,AD$15-1,1,1),IF($E61&lt;&gt;1,IF(ISNUMBER(INDEX(Import.PLE,Detalhamento!$E61,Detalhamento!AD$15)),IF(INDEX(Import.PLE,Detalhamento!$E61,Detalhamento!AD$15)&lt;=mediçao,OFFSET(Import.PLQ,$A61-1,AD$15-1,1,1),0),0),PLE!$AA$28*OFFSET(Import.PLQ,$A61-1,AD$15-1,1,1)),IF($E61&lt;&gt;1,IF(ISNUMBER(INDEX(Import.PLE,Detalhamento!$E61,Detalhamento!AD$15)),IF(INDEX(Import.PLE,Detalhamento!$E61,Detalhamento!AD$15)&lt;=mediçao,0,OFFSET(Import.PLQ,$A61-1,AD$15-1,1,1)),OFFSET(Import.PLQ,$A61-1,AD$15-1,1,1)),(1-PLE!$AA$28)*OFFSET(Import.PLQ,$A61-1,AD$15-1,1,1))))</f>
        <v>0</v>
      </c>
      <c r="AE61" s="183">
        <f ca="1">IF(AE$13="",0,CHOOSE(Detalhamento.OpçãoServiços,OFFSET(Import.PLQ,$A61-1,AE$15-1,1,1),IF($E61&lt;&gt;1,IF(ISNUMBER(INDEX(Import.PLE,Detalhamento!$E61,Detalhamento!AE$15)),IF(INDEX(Import.PLE,Detalhamento!$E61,Detalhamento!AE$15)&lt;=mediçao,OFFSET(Import.PLQ,$A61-1,AE$15-1,1,1),0),0),PLE!$AA$28*OFFSET(Import.PLQ,$A61-1,AE$15-1,1,1)),IF($E61&lt;&gt;1,IF(ISNUMBER(INDEX(Import.PLE,Detalhamento!$E61,Detalhamento!AE$15)),IF(INDEX(Import.PLE,Detalhamento!$E61,Detalhamento!AE$15)&lt;=mediçao,0,OFFSET(Import.PLQ,$A61-1,AE$15-1,1,1)),OFFSET(Import.PLQ,$A61-1,AE$15-1,1,1)),(1-PLE!$AA$28)*OFFSET(Import.PLQ,$A61-1,AE$15-1,1,1))))</f>
        <v>0</v>
      </c>
      <c r="AF61" s="183">
        <f ca="1">IF(AF$13="",0,CHOOSE(Detalhamento.OpçãoServiços,OFFSET(Import.PLQ,$A61-1,AF$15-1,1,1),IF($E61&lt;&gt;1,IF(ISNUMBER(INDEX(Import.PLE,Detalhamento!$E61,Detalhamento!AF$15)),IF(INDEX(Import.PLE,Detalhamento!$E61,Detalhamento!AF$15)&lt;=mediçao,OFFSET(Import.PLQ,$A61-1,AF$15-1,1,1),0),0),PLE!$AA$28*OFFSET(Import.PLQ,$A61-1,AF$15-1,1,1)),IF($E61&lt;&gt;1,IF(ISNUMBER(INDEX(Import.PLE,Detalhamento!$E61,Detalhamento!AF$15)),IF(INDEX(Import.PLE,Detalhamento!$E61,Detalhamento!AF$15)&lt;=mediçao,0,OFFSET(Import.PLQ,$A61-1,AF$15-1,1,1)),OFFSET(Import.PLQ,$A61-1,AF$15-1,1,1)),(1-PLE!$AA$28)*OFFSET(Import.PLQ,$A61-1,AF$15-1,1,1))))</f>
        <v>0</v>
      </c>
      <c r="AG61" s="183">
        <f ca="1">IF(AG$13="",0,CHOOSE(Detalhamento.OpçãoServiços,OFFSET(Import.PLQ,$A61-1,AG$15-1,1,1),IF($E61&lt;&gt;1,IF(ISNUMBER(INDEX(Import.PLE,Detalhamento!$E61,Detalhamento!AG$15)),IF(INDEX(Import.PLE,Detalhamento!$E61,Detalhamento!AG$15)&lt;=mediçao,OFFSET(Import.PLQ,$A61-1,AG$15-1,1,1),0),0),PLE!$AA$28*OFFSET(Import.PLQ,$A61-1,AG$15-1,1,1)),IF($E61&lt;&gt;1,IF(ISNUMBER(INDEX(Import.PLE,Detalhamento!$E61,Detalhamento!AG$15)),IF(INDEX(Import.PLE,Detalhamento!$E61,Detalhamento!AG$15)&lt;=mediçao,0,OFFSET(Import.PLQ,$A61-1,AG$15-1,1,1)),OFFSET(Import.PLQ,$A61-1,AG$15-1,1,1)),(1-PLE!$AA$28)*OFFSET(Import.PLQ,$A61-1,AG$15-1,1,1))))</f>
        <v>0</v>
      </c>
      <c r="AH61" s="183">
        <f ca="1">IF(AH$13="",0,CHOOSE(Detalhamento.OpçãoServiços,OFFSET(Import.PLQ,$A61-1,AH$15-1,1,1),IF($E61&lt;&gt;1,IF(ISNUMBER(INDEX(Import.PLE,Detalhamento!$E61,Detalhamento!AH$15)),IF(INDEX(Import.PLE,Detalhamento!$E61,Detalhamento!AH$15)&lt;=mediçao,OFFSET(Import.PLQ,$A61-1,AH$15-1,1,1),0),0),PLE!$AA$28*OFFSET(Import.PLQ,$A61-1,AH$15-1,1,1)),IF($E61&lt;&gt;1,IF(ISNUMBER(INDEX(Import.PLE,Detalhamento!$E61,Detalhamento!AH$15)),IF(INDEX(Import.PLE,Detalhamento!$E61,Detalhamento!AH$15)&lt;=mediçao,0,OFFSET(Import.PLQ,$A61-1,AH$15-1,1,1)),OFFSET(Import.PLQ,$A61-1,AH$15-1,1,1)),(1-PLE!$AA$28)*OFFSET(Import.PLQ,$A61-1,AH$15-1,1,1))))</f>
        <v>0</v>
      </c>
      <c r="AI61" s="183">
        <f ca="1">IF(AI$13="",0,CHOOSE(Detalhamento.OpçãoServiços,OFFSET(Import.PLQ,$A61-1,AI$15-1,1,1),IF($E61&lt;&gt;1,IF(ISNUMBER(INDEX(Import.PLE,Detalhamento!$E61,Detalhamento!AI$15)),IF(INDEX(Import.PLE,Detalhamento!$E61,Detalhamento!AI$15)&lt;=mediçao,OFFSET(Import.PLQ,$A61-1,AI$15-1,1,1),0),0),PLE!$AA$28*OFFSET(Import.PLQ,$A61-1,AI$15-1,1,1)),IF($E61&lt;&gt;1,IF(ISNUMBER(INDEX(Import.PLE,Detalhamento!$E61,Detalhamento!AI$15)),IF(INDEX(Import.PLE,Detalhamento!$E61,Detalhamento!AI$15)&lt;=mediçao,0,OFFSET(Import.PLQ,$A61-1,AI$15-1,1,1)),OFFSET(Import.PLQ,$A61-1,AI$15-1,1,1)),(1-PLE!$AA$28)*OFFSET(Import.PLQ,$A61-1,AI$15-1,1,1))))</f>
        <v>0</v>
      </c>
      <c r="AJ61" s="183">
        <f ca="1">IF(AJ$13="",0,CHOOSE(Detalhamento.OpçãoServiços,OFFSET(Import.PLQ,$A61-1,AJ$15-1,1,1),IF($E61&lt;&gt;1,IF(ISNUMBER(INDEX(Import.PLE,Detalhamento!$E61,Detalhamento!AJ$15)),IF(INDEX(Import.PLE,Detalhamento!$E61,Detalhamento!AJ$15)&lt;=mediçao,OFFSET(Import.PLQ,$A61-1,AJ$15-1,1,1),0),0),PLE!$AA$28*OFFSET(Import.PLQ,$A61-1,AJ$15-1,1,1)),IF($E61&lt;&gt;1,IF(ISNUMBER(INDEX(Import.PLE,Detalhamento!$E61,Detalhamento!AJ$15)),IF(INDEX(Import.PLE,Detalhamento!$E61,Detalhamento!AJ$15)&lt;=mediçao,0,OFFSET(Import.PLQ,$A61-1,AJ$15-1,1,1)),OFFSET(Import.PLQ,$A61-1,AJ$15-1,1,1)),(1-PLE!$AA$28)*OFFSET(Import.PLQ,$A61-1,AJ$15-1,1,1))))</f>
        <v>0</v>
      </c>
      <c r="AK61" s="183">
        <f ca="1">IF(AK$13="",0,CHOOSE(Detalhamento.OpçãoServiços,OFFSET(Import.PLQ,$A61-1,AK$15-1,1,1),IF($E61&lt;&gt;1,IF(ISNUMBER(INDEX(Import.PLE,Detalhamento!$E61,Detalhamento!AK$15)),IF(INDEX(Import.PLE,Detalhamento!$E61,Detalhamento!AK$15)&lt;=mediçao,OFFSET(Import.PLQ,$A61-1,AK$15-1,1,1),0),0),PLE!$AA$28*OFFSET(Import.PLQ,$A61-1,AK$15-1,1,1)),IF($E61&lt;&gt;1,IF(ISNUMBER(INDEX(Import.PLE,Detalhamento!$E61,Detalhamento!AK$15)),IF(INDEX(Import.PLE,Detalhamento!$E61,Detalhamento!AK$15)&lt;=mediçao,0,OFFSET(Import.PLQ,$A61-1,AK$15-1,1,1)),OFFSET(Import.PLQ,$A61-1,AK$15-1,1,1)),(1-PLE!$AA$28)*OFFSET(Import.PLQ,$A61-1,AK$15-1,1,1))))</f>
        <v>0</v>
      </c>
      <c r="AL61" s="183">
        <f ca="1">IF(AL$13="",0,CHOOSE(Detalhamento.OpçãoServiços,OFFSET(Import.PLQ,$A61-1,AL$15-1,1,1),IF($E61&lt;&gt;1,IF(ISNUMBER(INDEX(Import.PLE,Detalhamento!$E61,Detalhamento!AL$15)),IF(INDEX(Import.PLE,Detalhamento!$E61,Detalhamento!AL$15)&lt;=mediçao,OFFSET(Import.PLQ,$A61-1,AL$15-1,1,1),0),0),PLE!$AA$28*OFFSET(Import.PLQ,$A61-1,AL$15-1,1,1)),IF($E61&lt;&gt;1,IF(ISNUMBER(INDEX(Import.PLE,Detalhamento!$E61,Detalhamento!AL$15)),IF(INDEX(Import.PLE,Detalhamento!$E61,Detalhamento!AL$15)&lt;=mediçao,0,OFFSET(Import.PLQ,$A61-1,AL$15-1,1,1)),OFFSET(Import.PLQ,$A61-1,AL$15-1,1,1)),(1-PLE!$AA$28)*OFFSET(Import.PLQ,$A61-1,AL$15-1,1,1))))</f>
        <v>0</v>
      </c>
      <c r="AM61" s="183">
        <f ca="1">IF(AM$13="",0,CHOOSE(Detalhamento.OpçãoServiços,OFFSET(Import.PLQ,$A61-1,AM$15-1,1,1),IF($E61&lt;&gt;1,IF(ISNUMBER(INDEX(Import.PLE,Detalhamento!$E61,Detalhamento!AM$15)),IF(INDEX(Import.PLE,Detalhamento!$E61,Detalhamento!AM$15)&lt;=mediçao,OFFSET(Import.PLQ,$A61-1,AM$15-1,1,1),0),0),PLE!$AA$28*OFFSET(Import.PLQ,$A61-1,AM$15-1,1,1)),IF($E61&lt;&gt;1,IF(ISNUMBER(INDEX(Import.PLE,Detalhamento!$E61,Detalhamento!AM$15)),IF(INDEX(Import.PLE,Detalhamento!$E61,Detalhamento!AM$15)&lt;=mediçao,0,OFFSET(Import.PLQ,$A61-1,AM$15-1,1,1)),OFFSET(Import.PLQ,$A61-1,AM$15-1,1,1)),(1-PLE!$AA$28)*OFFSET(Import.PLQ,$A61-1,AM$15-1,1,1))))</f>
        <v>0</v>
      </c>
      <c r="AN61" s="183">
        <f ca="1">IF(AN$13="",0,CHOOSE(Detalhamento.OpçãoServiços,OFFSET(Import.PLQ,$A61-1,AN$15-1,1,1),IF($E61&lt;&gt;1,IF(ISNUMBER(INDEX(Import.PLE,Detalhamento!$E61,Detalhamento!AN$15)),IF(INDEX(Import.PLE,Detalhamento!$E61,Detalhamento!AN$15)&lt;=mediçao,OFFSET(Import.PLQ,$A61-1,AN$15-1,1,1),0),0),PLE!$AA$28*OFFSET(Import.PLQ,$A61-1,AN$15-1,1,1)),IF($E61&lt;&gt;1,IF(ISNUMBER(INDEX(Import.PLE,Detalhamento!$E61,Detalhamento!AN$15)),IF(INDEX(Import.PLE,Detalhamento!$E61,Detalhamento!AN$15)&lt;=mediçao,0,OFFSET(Import.PLQ,$A61-1,AN$15-1,1,1)),OFFSET(Import.PLQ,$A61-1,AN$15-1,1,1)),(1-PLE!$AA$28)*OFFSET(Import.PLQ,$A61-1,AN$15-1,1,1))))</f>
        <v>0</v>
      </c>
      <c r="AO61" s="183">
        <f ca="1">IF(AO$13="",0,CHOOSE(Detalhamento.OpçãoServiços,OFFSET(Import.PLQ,$A61-1,AO$15-1,1,1),IF($E61&lt;&gt;1,IF(ISNUMBER(INDEX(Import.PLE,Detalhamento!$E61,Detalhamento!AO$15)),IF(INDEX(Import.PLE,Detalhamento!$E61,Detalhamento!AO$15)&lt;=mediçao,OFFSET(Import.PLQ,$A61-1,AO$15-1,1,1),0),0),PLE!$AA$28*OFFSET(Import.PLQ,$A61-1,AO$15-1,1,1)),IF($E61&lt;&gt;1,IF(ISNUMBER(INDEX(Import.PLE,Detalhamento!$E61,Detalhamento!AO$15)),IF(INDEX(Import.PLE,Detalhamento!$E61,Detalhamento!AO$15)&lt;=mediçao,0,OFFSET(Import.PLQ,$A61-1,AO$15-1,1,1)),OFFSET(Import.PLQ,$A61-1,AO$15-1,1,1)),(1-PLE!$AA$28)*OFFSET(Import.PLQ,$A61-1,AO$15-1,1,1))))</f>
        <v>0</v>
      </c>
      <c r="AP61" s="183">
        <f ca="1">IF(AP$13="",0,CHOOSE(Detalhamento.OpçãoServiços,OFFSET(Import.PLQ,$A61-1,AP$15-1,1,1),IF($E61&lt;&gt;1,IF(ISNUMBER(INDEX(Import.PLE,Detalhamento!$E61,Detalhamento!AP$15)),IF(INDEX(Import.PLE,Detalhamento!$E61,Detalhamento!AP$15)&lt;=mediçao,OFFSET(Import.PLQ,$A61-1,AP$15-1,1,1),0),0),PLE!$AA$28*OFFSET(Import.PLQ,$A61-1,AP$15-1,1,1)),IF($E61&lt;&gt;1,IF(ISNUMBER(INDEX(Import.PLE,Detalhamento!$E61,Detalhamento!AP$15)),IF(INDEX(Import.PLE,Detalhamento!$E61,Detalhamento!AP$15)&lt;=mediçao,0,OFFSET(Import.PLQ,$A61-1,AP$15-1,1,1)),OFFSET(Import.PLQ,$A61-1,AP$15-1,1,1)),(1-PLE!$AA$28)*OFFSET(Import.PLQ,$A61-1,AP$15-1,1,1))))</f>
        <v>0</v>
      </c>
      <c r="AQ61" s="183">
        <f ca="1">IF(AQ$13="",0,CHOOSE(Detalhamento.OpçãoServiços,OFFSET(Import.PLQ,$A61-1,AQ$15-1,1,1),IF($E61&lt;&gt;1,IF(ISNUMBER(INDEX(Import.PLE,Detalhamento!$E61,Detalhamento!AQ$15)),IF(INDEX(Import.PLE,Detalhamento!$E61,Detalhamento!AQ$15)&lt;=mediçao,OFFSET(Import.PLQ,$A61-1,AQ$15-1,1,1),0),0),PLE!$AA$28*OFFSET(Import.PLQ,$A61-1,AQ$15-1,1,1)),IF($E61&lt;&gt;1,IF(ISNUMBER(INDEX(Import.PLE,Detalhamento!$E61,Detalhamento!AQ$15)),IF(INDEX(Import.PLE,Detalhamento!$E61,Detalhamento!AQ$15)&lt;=mediçao,0,OFFSET(Import.PLQ,$A61-1,AQ$15-1,1,1)),OFFSET(Import.PLQ,$A61-1,AQ$15-1,1,1)),(1-PLE!$AA$28)*OFFSET(Import.PLQ,$A61-1,AQ$15-1,1,1))))</f>
        <v>0</v>
      </c>
      <c r="AR61" s="183">
        <f ca="1">IF(AR$13="",0,CHOOSE(Detalhamento.OpçãoServiços,OFFSET(Import.PLQ,$A61-1,AR$15-1,1,1),IF($E61&lt;&gt;1,IF(ISNUMBER(INDEX(Import.PLE,Detalhamento!$E61,Detalhamento!AR$15)),IF(INDEX(Import.PLE,Detalhamento!$E61,Detalhamento!AR$15)&lt;=mediçao,OFFSET(Import.PLQ,$A61-1,AR$15-1,1,1),0),0),PLE!$AA$28*OFFSET(Import.PLQ,$A61-1,AR$15-1,1,1)),IF($E61&lt;&gt;1,IF(ISNUMBER(INDEX(Import.PLE,Detalhamento!$E61,Detalhamento!AR$15)),IF(INDEX(Import.PLE,Detalhamento!$E61,Detalhamento!AR$15)&lt;=mediçao,0,OFFSET(Import.PLQ,$A61-1,AR$15-1,1,1)),OFFSET(Import.PLQ,$A61-1,AR$15-1,1,1)),(1-PLE!$AA$28)*OFFSET(Import.PLQ,$A61-1,AR$15-1,1,1))))</f>
        <v>0</v>
      </c>
      <c r="AS61" s="183">
        <f ca="1">IF(AS$13="",0,CHOOSE(Detalhamento.OpçãoServiços,OFFSET(Import.PLQ,$A61-1,AS$15-1,1,1),IF($E61&lt;&gt;1,IF(ISNUMBER(INDEX(Import.PLE,Detalhamento!$E61,Detalhamento!AS$15)),IF(INDEX(Import.PLE,Detalhamento!$E61,Detalhamento!AS$15)&lt;=mediçao,OFFSET(Import.PLQ,$A61-1,AS$15-1,1,1),0),0),PLE!$AA$28*OFFSET(Import.PLQ,$A61-1,AS$15-1,1,1)),IF($E61&lt;&gt;1,IF(ISNUMBER(INDEX(Import.PLE,Detalhamento!$E61,Detalhamento!AS$15)),IF(INDEX(Import.PLE,Detalhamento!$E61,Detalhamento!AS$15)&lt;=mediçao,0,OFFSET(Import.PLQ,$A61-1,AS$15-1,1,1)),OFFSET(Import.PLQ,$A61-1,AS$15-1,1,1)),(1-PLE!$AA$28)*OFFSET(Import.PLQ,$A61-1,AS$15-1,1,1))))</f>
        <v>0</v>
      </c>
      <c r="AT61" s="183">
        <f ca="1">IF(AT$13="",0,CHOOSE(Detalhamento.OpçãoServiços,OFFSET(Import.PLQ,$A61-1,AT$15-1,1,1),IF($E61&lt;&gt;1,IF(ISNUMBER(INDEX(Import.PLE,Detalhamento!$E61,Detalhamento!AT$15)),IF(INDEX(Import.PLE,Detalhamento!$E61,Detalhamento!AT$15)&lt;=mediçao,OFFSET(Import.PLQ,$A61-1,AT$15-1,1,1),0),0),PLE!$AA$28*OFFSET(Import.PLQ,$A61-1,AT$15-1,1,1)),IF($E61&lt;&gt;1,IF(ISNUMBER(INDEX(Import.PLE,Detalhamento!$E61,Detalhamento!AT$15)),IF(INDEX(Import.PLE,Detalhamento!$E61,Detalhamento!AT$15)&lt;=mediçao,0,OFFSET(Import.PLQ,$A61-1,AT$15-1,1,1)),OFFSET(Import.PLQ,$A61-1,AT$15-1,1,1)),(1-PLE!$AA$28)*OFFSET(Import.PLQ,$A61-1,AT$15-1,1,1))))</f>
        <v>0</v>
      </c>
      <c r="AU61" s="183">
        <f ca="1">IF(AU$13="",0,CHOOSE(Detalhamento.OpçãoServiços,OFFSET(Import.PLQ,$A61-1,AU$15-1,1,1),IF($E61&lt;&gt;1,IF(ISNUMBER(INDEX(Import.PLE,Detalhamento!$E61,Detalhamento!AU$15)),IF(INDEX(Import.PLE,Detalhamento!$E61,Detalhamento!AU$15)&lt;=mediçao,OFFSET(Import.PLQ,$A61-1,AU$15-1,1,1),0),0),PLE!$AA$28*OFFSET(Import.PLQ,$A61-1,AU$15-1,1,1)),IF($E61&lt;&gt;1,IF(ISNUMBER(INDEX(Import.PLE,Detalhamento!$E61,Detalhamento!AU$15)),IF(INDEX(Import.PLE,Detalhamento!$E61,Detalhamento!AU$15)&lt;=mediçao,0,OFFSET(Import.PLQ,$A61-1,AU$15-1,1,1)),OFFSET(Import.PLQ,$A61-1,AU$15-1,1,1)),(1-PLE!$AA$28)*OFFSET(Import.PLQ,$A61-1,AU$15-1,1,1))))</f>
        <v>0</v>
      </c>
      <c r="AV61" s="183">
        <f ca="1">IF(AV$13="",0,CHOOSE(Detalhamento.OpçãoServiços,OFFSET(Import.PLQ,$A61-1,AV$15-1,1,1),IF($E61&lt;&gt;1,IF(ISNUMBER(INDEX(Import.PLE,Detalhamento!$E61,Detalhamento!AV$15)),IF(INDEX(Import.PLE,Detalhamento!$E61,Detalhamento!AV$15)&lt;=mediçao,OFFSET(Import.PLQ,$A61-1,AV$15-1,1,1),0),0),PLE!$AA$28*OFFSET(Import.PLQ,$A61-1,AV$15-1,1,1)),IF($E61&lt;&gt;1,IF(ISNUMBER(INDEX(Import.PLE,Detalhamento!$E61,Detalhamento!AV$15)),IF(INDEX(Import.PLE,Detalhamento!$E61,Detalhamento!AV$15)&lt;=mediçao,0,OFFSET(Import.PLQ,$A61-1,AV$15-1,1,1)),OFFSET(Import.PLQ,$A61-1,AV$15-1,1,1)),(1-PLE!$AA$28)*OFFSET(Import.PLQ,$A61-1,AV$15-1,1,1))))</f>
        <v>0</v>
      </c>
      <c r="AW61" s="183">
        <f ca="1">IF(AW$13="",0,CHOOSE(Detalhamento.OpçãoServiços,OFFSET(Import.PLQ,$A61-1,AW$15-1,1,1),IF($E61&lt;&gt;1,IF(ISNUMBER(INDEX(Import.PLE,Detalhamento!$E61,Detalhamento!AW$15)),IF(INDEX(Import.PLE,Detalhamento!$E61,Detalhamento!AW$15)&lt;=mediçao,OFFSET(Import.PLQ,$A61-1,AW$15-1,1,1),0),0),PLE!$AA$28*OFFSET(Import.PLQ,$A61-1,AW$15-1,1,1)),IF($E61&lt;&gt;1,IF(ISNUMBER(INDEX(Import.PLE,Detalhamento!$E61,Detalhamento!AW$15)),IF(INDEX(Import.PLE,Detalhamento!$E61,Detalhamento!AW$15)&lt;=mediçao,0,OFFSET(Import.PLQ,$A61-1,AW$15-1,1,1)),OFFSET(Import.PLQ,$A61-1,AW$15-1,1,1)),(1-PLE!$AA$28)*OFFSET(Import.PLQ,$A61-1,AW$15-1,1,1))))</f>
        <v>0</v>
      </c>
      <c r="AX61" s="183">
        <f ca="1">IF(AX$13="",0,CHOOSE(Detalhamento.OpçãoServiços,OFFSET(Import.PLQ,$A61-1,AX$15-1,1,1),IF($E61&lt;&gt;1,IF(ISNUMBER(INDEX(Import.PLE,Detalhamento!$E61,Detalhamento!AX$15)),IF(INDEX(Import.PLE,Detalhamento!$E61,Detalhamento!AX$15)&lt;=mediçao,OFFSET(Import.PLQ,$A61-1,AX$15-1,1,1),0),0),PLE!$AA$28*OFFSET(Import.PLQ,$A61-1,AX$15-1,1,1)),IF($E61&lt;&gt;1,IF(ISNUMBER(INDEX(Import.PLE,Detalhamento!$E61,Detalhamento!AX$15)),IF(INDEX(Import.PLE,Detalhamento!$E61,Detalhamento!AX$15)&lt;=mediçao,0,OFFSET(Import.PLQ,$A61-1,AX$15-1,1,1)),OFFSET(Import.PLQ,$A61-1,AX$15-1,1,1)),(1-PLE!$AA$28)*OFFSET(Import.PLQ,$A61-1,AX$15-1,1,1))))</f>
        <v>0</v>
      </c>
      <c r="AY61" s="183">
        <f ca="1">IF(AY$13="",0,CHOOSE(Detalhamento.OpçãoServiços,OFFSET(Import.PLQ,$A61-1,AY$15-1,1,1),IF($E61&lt;&gt;1,IF(ISNUMBER(INDEX(Import.PLE,Detalhamento!$E61,Detalhamento!AY$15)),IF(INDEX(Import.PLE,Detalhamento!$E61,Detalhamento!AY$15)&lt;=mediçao,OFFSET(Import.PLQ,$A61-1,AY$15-1,1,1),0),0),PLE!$AA$28*OFFSET(Import.PLQ,$A61-1,AY$15-1,1,1)),IF($E61&lt;&gt;1,IF(ISNUMBER(INDEX(Import.PLE,Detalhamento!$E61,Detalhamento!AY$15)),IF(INDEX(Import.PLE,Detalhamento!$E61,Detalhamento!AY$15)&lt;=mediçao,0,OFFSET(Import.PLQ,$A61-1,AY$15-1,1,1)),OFFSET(Import.PLQ,$A61-1,AY$15-1,1,1)),(1-PLE!$AA$28)*OFFSET(Import.PLQ,$A61-1,AY$15-1,1,1))))</f>
        <v>0</v>
      </c>
      <c r="AZ61" s="183">
        <f ca="1">IF(AZ$13="",0,CHOOSE(Detalhamento.OpçãoServiços,OFFSET(Import.PLQ,$A61-1,AZ$15-1,1,1),IF($E61&lt;&gt;1,IF(ISNUMBER(INDEX(Import.PLE,Detalhamento!$E61,Detalhamento!AZ$15)),IF(INDEX(Import.PLE,Detalhamento!$E61,Detalhamento!AZ$15)&lt;=mediçao,OFFSET(Import.PLQ,$A61-1,AZ$15-1,1,1),0),0),PLE!$AA$28*OFFSET(Import.PLQ,$A61-1,AZ$15-1,1,1)),IF($E61&lt;&gt;1,IF(ISNUMBER(INDEX(Import.PLE,Detalhamento!$E61,Detalhamento!AZ$15)),IF(INDEX(Import.PLE,Detalhamento!$E61,Detalhamento!AZ$15)&lt;=mediçao,0,OFFSET(Import.PLQ,$A61-1,AZ$15-1,1,1)),OFFSET(Import.PLQ,$A61-1,AZ$15-1,1,1)),(1-PLE!$AA$28)*OFFSET(Import.PLQ,$A61-1,AZ$15-1,1,1))))</f>
        <v>0</v>
      </c>
      <c r="BA61" s="183">
        <f ca="1">IF(BA$13="",0,CHOOSE(Detalhamento.OpçãoServiços,OFFSET(Import.PLQ,$A61-1,BA$15-1,1,1),IF($E61&lt;&gt;1,IF(ISNUMBER(INDEX(Import.PLE,Detalhamento!$E61,Detalhamento!BA$15)),IF(INDEX(Import.PLE,Detalhamento!$E61,Detalhamento!BA$15)&lt;=mediçao,OFFSET(Import.PLQ,$A61-1,BA$15-1,1,1),0),0),PLE!$AA$28*OFFSET(Import.PLQ,$A61-1,BA$15-1,1,1)),IF($E61&lt;&gt;1,IF(ISNUMBER(INDEX(Import.PLE,Detalhamento!$E61,Detalhamento!BA$15)),IF(INDEX(Import.PLE,Detalhamento!$E61,Detalhamento!BA$15)&lt;=mediçao,0,OFFSET(Import.PLQ,$A61-1,BA$15-1,1,1)),OFFSET(Import.PLQ,$A61-1,BA$15-1,1,1)),(1-PLE!$AA$28)*OFFSET(Import.PLQ,$A61-1,BA$15-1,1,1))))</f>
        <v>0</v>
      </c>
      <c r="BB61" s="183">
        <f ca="1">IF(BB$13="",0,CHOOSE(Detalhamento.OpçãoServiços,OFFSET(Import.PLQ,$A61-1,BB$15-1,1,1),IF($E61&lt;&gt;1,IF(ISNUMBER(INDEX(Import.PLE,Detalhamento!$E61,Detalhamento!BB$15)),IF(INDEX(Import.PLE,Detalhamento!$E61,Detalhamento!BB$15)&lt;=mediçao,OFFSET(Import.PLQ,$A61-1,BB$15-1,1,1),0),0),PLE!$AA$28*OFFSET(Import.PLQ,$A61-1,BB$15-1,1,1)),IF($E61&lt;&gt;1,IF(ISNUMBER(INDEX(Import.PLE,Detalhamento!$E61,Detalhamento!BB$15)),IF(INDEX(Import.PLE,Detalhamento!$E61,Detalhamento!BB$15)&lt;=mediçao,0,OFFSET(Import.PLQ,$A61-1,BB$15-1,1,1)),OFFSET(Import.PLQ,$A61-1,BB$15-1,1,1)),(1-PLE!$AA$28)*OFFSET(Import.PLQ,$A61-1,BB$15-1,1,1))))</f>
        <v>0</v>
      </c>
      <c r="BC61" s="183">
        <f ca="1">IF(BC$13="",0,CHOOSE(Detalhamento.OpçãoServiços,OFFSET(Import.PLQ,$A61-1,BC$15-1,1,1),IF($E61&lt;&gt;1,IF(ISNUMBER(INDEX(Import.PLE,Detalhamento!$E61,Detalhamento!BC$15)),IF(INDEX(Import.PLE,Detalhamento!$E61,Detalhamento!BC$15)&lt;=mediçao,OFFSET(Import.PLQ,$A61-1,BC$15-1,1,1),0),0),PLE!$AA$28*OFFSET(Import.PLQ,$A61-1,BC$15-1,1,1)),IF($E61&lt;&gt;1,IF(ISNUMBER(INDEX(Import.PLE,Detalhamento!$E61,Detalhamento!BC$15)),IF(INDEX(Import.PLE,Detalhamento!$E61,Detalhamento!BC$15)&lt;=mediçao,0,OFFSET(Import.PLQ,$A61-1,BC$15-1,1,1)),OFFSET(Import.PLQ,$A61-1,BC$15-1,1,1)),(1-PLE!$AA$28)*OFFSET(Import.PLQ,$A61-1,BC$15-1,1,1))))</f>
        <v>0</v>
      </c>
      <c r="BD61" s="183">
        <f ca="1">IF(BD$13="",0,CHOOSE(Detalhamento.OpçãoServiços,OFFSET(Import.PLQ,$A61-1,BD$15-1,1,1),IF($E61&lt;&gt;1,IF(ISNUMBER(INDEX(Import.PLE,Detalhamento!$E61,Detalhamento!BD$15)),IF(INDEX(Import.PLE,Detalhamento!$E61,Detalhamento!BD$15)&lt;=mediçao,OFFSET(Import.PLQ,$A61-1,BD$15-1,1,1),0),0),PLE!$AA$28*OFFSET(Import.PLQ,$A61-1,BD$15-1,1,1)),IF($E61&lt;&gt;1,IF(ISNUMBER(INDEX(Import.PLE,Detalhamento!$E61,Detalhamento!BD$15)),IF(INDEX(Import.PLE,Detalhamento!$E61,Detalhamento!BD$15)&lt;=mediçao,0,OFFSET(Import.PLQ,$A61-1,BD$15-1,1,1)),OFFSET(Import.PLQ,$A61-1,BD$15-1,1,1)),(1-PLE!$AA$28)*OFFSET(Import.PLQ,$A61-1,BD$15-1,1,1))))</f>
        <v>0</v>
      </c>
      <c r="BE61" s="183">
        <f ca="1">IF(BE$13="",0,CHOOSE(Detalhamento.OpçãoServiços,OFFSET(Import.PLQ,$A61-1,BE$15-1,1,1),IF($E61&lt;&gt;1,IF(ISNUMBER(INDEX(Import.PLE,Detalhamento!$E61,Detalhamento!BE$15)),IF(INDEX(Import.PLE,Detalhamento!$E61,Detalhamento!BE$15)&lt;=mediçao,OFFSET(Import.PLQ,$A61-1,BE$15-1,1,1),0),0),PLE!$AA$28*OFFSET(Import.PLQ,$A61-1,BE$15-1,1,1)),IF($E61&lt;&gt;1,IF(ISNUMBER(INDEX(Import.PLE,Detalhamento!$E61,Detalhamento!BE$15)),IF(INDEX(Import.PLE,Detalhamento!$E61,Detalhamento!BE$15)&lt;=mediçao,0,OFFSET(Import.PLQ,$A61-1,BE$15-1,1,1)),OFFSET(Import.PLQ,$A61-1,BE$15-1,1,1)),(1-PLE!$AA$28)*OFFSET(Import.PLQ,$A61-1,BE$15-1,1,1))))</f>
        <v>0</v>
      </c>
      <c r="BF61" s="183">
        <f ca="1">IF(BF$13="",0,CHOOSE(Detalhamento.OpçãoServiços,OFFSET(Import.PLQ,$A61-1,BF$15-1,1,1),IF($E61&lt;&gt;1,IF(ISNUMBER(INDEX(Import.PLE,Detalhamento!$E61,Detalhamento!BF$15)),IF(INDEX(Import.PLE,Detalhamento!$E61,Detalhamento!BF$15)&lt;=mediçao,OFFSET(Import.PLQ,$A61-1,BF$15-1,1,1),0),0),PLE!$AA$28*OFFSET(Import.PLQ,$A61-1,BF$15-1,1,1)),IF($E61&lt;&gt;1,IF(ISNUMBER(INDEX(Import.PLE,Detalhamento!$E61,Detalhamento!BF$15)),IF(INDEX(Import.PLE,Detalhamento!$E61,Detalhamento!BF$15)&lt;=mediçao,0,OFFSET(Import.PLQ,$A61-1,BF$15-1,1,1)),OFFSET(Import.PLQ,$A61-1,BF$15-1,1,1)),(1-PLE!$AA$28)*OFFSET(Import.PLQ,$A61-1,BF$15-1,1,1))))</f>
        <v>0</v>
      </c>
      <c r="BG61" s="183">
        <f ca="1">IF(BG$13="",0,CHOOSE(Detalhamento.OpçãoServiços,OFFSET(Import.PLQ,$A61-1,BG$15-1,1,1),IF($E61&lt;&gt;1,IF(ISNUMBER(INDEX(Import.PLE,Detalhamento!$E61,Detalhamento!BG$15)),IF(INDEX(Import.PLE,Detalhamento!$E61,Detalhamento!BG$15)&lt;=mediçao,OFFSET(Import.PLQ,$A61-1,BG$15-1,1,1),0),0),PLE!$AA$28*OFFSET(Import.PLQ,$A61-1,BG$15-1,1,1)),IF($E61&lt;&gt;1,IF(ISNUMBER(INDEX(Import.PLE,Detalhamento!$E61,Detalhamento!BG$15)),IF(INDEX(Import.PLE,Detalhamento!$E61,Detalhamento!BG$15)&lt;=mediçao,0,OFFSET(Import.PLQ,$A61-1,BG$15-1,1,1)),OFFSET(Import.PLQ,$A61-1,BG$15-1,1,1)),(1-PLE!$AA$28)*OFFSET(Import.PLQ,$A61-1,BG$15-1,1,1))))</f>
        <v>0</v>
      </c>
      <c r="BH61" s="183">
        <f ca="1">IF(BH$13="",0,CHOOSE(Detalhamento.OpçãoServiços,OFFSET(Import.PLQ,$A61-1,BH$15-1,1,1),IF($E61&lt;&gt;1,IF(ISNUMBER(INDEX(Import.PLE,Detalhamento!$E61,Detalhamento!BH$15)),IF(INDEX(Import.PLE,Detalhamento!$E61,Detalhamento!BH$15)&lt;=mediçao,OFFSET(Import.PLQ,$A61-1,BH$15-1,1,1),0),0),PLE!$AA$28*OFFSET(Import.PLQ,$A61-1,BH$15-1,1,1)),IF($E61&lt;&gt;1,IF(ISNUMBER(INDEX(Import.PLE,Detalhamento!$E61,Detalhamento!BH$15)),IF(INDEX(Import.PLE,Detalhamento!$E61,Detalhamento!BH$15)&lt;=mediçao,0,OFFSET(Import.PLQ,$A61-1,BH$15-1,1,1)),OFFSET(Import.PLQ,$A61-1,BH$15-1,1,1)),(1-PLE!$AA$28)*OFFSET(Import.PLQ,$A61-1,BH$15-1,1,1))))</f>
        <v>0</v>
      </c>
      <c r="BI61" s="183">
        <f ca="1">IF(BI$13="",0,CHOOSE(Detalhamento.OpçãoServiços,OFFSET(Import.PLQ,$A61-1,BI$15-1,1,1),IF($E61&lt;&gt;1,IF(ISNUMBER(INDEX(Import.PLE,Detalhamento!$E61,Detalhamento!BI$15)),IF(INDEX(Import.PLE,Detalhamento!$E61,Detalhamento!BI$15)&lt;=mediçao,OFFSET(Import.PLQ,$A61-1,BI$15-1,1,1),0),0),PLE!$AA$28*OFFSET(Import.PLQ,$A61-1,BI$15-1,1,1)),IF($E61&lt;&gt;1,IF(ISNUMBER(INDEX(Import.PLE,Detalhamento!$E61,Detalhamento!BI$15)),IF(INDEX(Import.PLE,Detalhamento!$E61,Detalhamento!BI$15)&lt;=mediçao,0,OFFSET(Import.PLQ,$A61-1,BI$15-1,1,1)),OFFSET(Import.PLQ,$A61-1,BI$15-1,1,1)),(1-PLE!$AA$28)*OFFSET(Import.PLQ,$A61-1,BI$15-1,1,1))))</f>
        <v>0</v>
      </c>
    </row>
    <row r="62" spans="1:61" x14ac:dyDescent="0.2">
      <c r="A62" s="196">
        <v>54</v>
      </c>
      <c r="B62" s="28" t="str">
        <f t="shared" ca="1" si="15"/>
        <v>Evento</v>
      </c>
      <c r="E62" s="193">
        <f t="shared" ca="1" si="16"/>
        <v>10</v>
      </c>
      <c r="F62" s="194">
        <f t="shared" ca="1" si="17"/>
        <v>100000</v>
      </c>
      <c r="G62" s="194" t="str">
        <f t="shared" ca="1" si="20"/>
        <v>Evento</v>
      </c>
      <c r="H62" s="222" t="str">
        <f t="shared" ca="1" si="20"/>
        <v>SINALIZAÇÃO VIÁRIA</v>
      </c>
      <c r="I62" s="48" t="str">
        <f t="shared" ca="1" si="18"/>
        <v>R$</v>
      </c>
      <c r="J62" s="183">
        <f t="shared" ca="1" si="19"/>
        <v>52739</v>
      </c>
      <c r="K62" s="83"/>
      <c r="L62" s="183">
        <f ca="1">IF(L$13="",0,CHOOSE(Detalhamento.OpçãoServiços,OFFSET(Import.PLQ,$A62-1,L$15-1,1,1),IF($E62&lt;&gt;1,IF(ISNUMBER(INDEX(Import.PLE,Detalhamento!$E62,Detalhamento!L$15)),IF(INDEX(Import.PLE,Detalhamento!$E62,Detalhamento!L$15)&lt;=mediçao,OFFSET(Import.PLQ,$A62-1,L$15-1,1,1),0),0),PLE!$AA$28*OFFSET(Import.PLQ,$A62-1,L$15-1,1,1)),IF($E62&lt;&gt;1,IF(ISNUMBER(INDEX(Import.PLE,Detalhamento!$E62,Detalhamento!L$15)),IF(INDEX(Import.PLE,Detalhamento!$E62,Detalhamento!L$15)&lt;=mediçao,0,OFFSET(Import.PLQ,$A62-1,L$15-1,1,1)),OFFSET(Import.PLQ,$A62-1,L$15-1,1,1)),(1-PLE!$AA$28)*OFFSET(Import.PLQ,$A62-1,L$15-1,1,1))))</f>
        <v>0</v>
      </c>
      <c r="M62" s="183">
        <f ca="1">IF(M$13="",0,CHOOSE(Detalhamento.OpçãoServiços,OFFSET(Import.PLQ,$A62-1,M$15-1,1,1),IF($E62&lt;&gt;1,IF(ISNUMBER(INDEX(Import.PLE,Detalhamento!$E62,Detalhamento!M$15)),IF(INDEX(Import.PLE,Detalhamento!$E62,Detalhamento!M$15)&lt;=mediçao,OFFSET(Import.PLQ,$A62-1,M$15-1,1,1),0),0),PLE!$AA$28*OFFSET(Import.PLQ,$A62-1,M$15-1,1,1)),IF($E62&lt;&gt;1,IF(ISNUMBER(INDEX(Import.PLE,Detalhamento!$E62,Detalhamento!M$15)),IF(INDEX(Import.PLE,Detalhamento!$E62,Detalhamento!M$15)&lt;=mediçao,0,OFFSET(Import.PLQ,$A62-1,M$15-1,1,1)),OFFSET(Import.PLQ,$A62-1,M$15-1,1,1)),(1-PLE!$AA$28)*OFFSET(Import.PLQ,$A62-1,M$15-1,1,1))))</f>
        <v>0</v>
      </c>
      <c r="N62" s="183">
        <f ca="1">IF(N$13="",0,CHOOSE(Detalhamento.OpçãoServiços,OFFSET(Import.PLQ,$A62-1,N$15-1,1,1),IF($E62&lt;&gt;1,IF(ISNUMBER(INDEX(Import.PLE,Detalhamento!$E62,Detalhamento!N$15)),IF(INDEX(Import.PLE,Detalhamento!$E62,Detalhamento!N$15)&lt;=mediçao,OFFSET(Import.PLQ,$A62-1,N$15-1,1,1),0),0),PLE!$AA$28*OFFSET(Import.PLQ,$A62-1,N$15-1,1,1)),IF($E62&lt;&gt;1,IF(ISNUMBER(INDEX(Import.PLE,Detalhamento!$E62,Detalhamento!N$15)),IF(INDEX(Import.PLE,Detalhamento!$E62,Detalhamento!N$15)&lt;=mediçao,0,OFFSET(Import.PLQ,$A62-1,N$15-1,1,1)),OFFSET(Import.PLQ,$A62-1,N$15-1,1,1)),(1-PLE!$AA$28)*OFFSET(Import.PLQ,$A62-1,N$15-1,1,1))))</f>
        <v>0</v>
      </c>
      <c r="O62" s="183">
        <f ca="1">IF(O$13="",0,CHOOSE(Detalhamento.OpçãoServiços,OFFSET(Import.PLQ,$A62-1,O$15-1,1,1),IF($E62&lt;&gt;1,IF(ISNUMBER(INDEX(Import.PLE,Detalhamento!$E62,Detalhamento!O$15)),IF(INDEX(Import.PLE,Detalhamento!$E62,Detalhamento!O$15)&lt;=mediçao,OFFSET(Import.PLQ,$A62-1,O$15-1,1,1),0),0),PLE!$AA$28*OFFSET(Import.PLQ,$A62-1,O$15-1,1,1)),IF($E62&lt;&gt;1,IF(ISNUMBER(INDEX(Import.PLE,Detalhamento!$E62,Detalhamento!O$15)),IF(INDEX(Import.PLE,Detalhamento!$E62,Detalhamento!O$15)&lt;=mediçao,0,OFFSET(Import.PLQ,$A62-1,O$15-1,1,1)),OFFSET(Import.PLQ,$A62-1,O$15-1,1,1)),(1-PLE!$AA$28)*OFFSET(Import.PLQ,$A62-1,O$15-1,1,1))))</f>
        <v>52739</v>
      </c>
      <c r="P62" s="183">
        <f ca="1">IF(P$13="",0,CHOOSE(Detalhamento.OpçãoServiços,OFFSET(Import.PLQ,$A62-1,P$15-1,1,1),IF($E62&lt;&gt;1,IF(ISNUMBER(INDEX(Import.PLE,Detalhamento!$E62,Detalhamento!P$15)),IF(INDEX(Import.PLE,Detalhamento!$E62,Detalhamento!P$15)&lt;=mediçao,OFFSET(Import.PLQ,$A62-1,P$15-1,1,1),0),0),PLE!$AA$28*OFFSET(Import.PLQ,$A62-1,P$15-1,1,1)),IF($E62&lt;&gt;1,IF(ISNUMBER(INDEX(Import.PLE,Detalhamento!$E62,Detalhamento!P$15)),IF(INDEX(Import.PLE,Detalhamento!$E62,Detalhamento!P$15)&lt;=mediçao,0,OFFSET(Import.PLQ,$A62-1,P$15-1,1,1)),OFFSET(Import.PLQ,$A62-1,P$15-1,1,1)),(1-PLE!$AA$28)*OFFSET(Import.PLQ,$A62-1,P$15-1,1,1))))</f>
        <v>0</v>
      </c>
      <c r="Q62" s="183">
        <f ca="1">IF(Q$13="",0,CHOOSE(Detalhamento.OpçãoServiços,OFFSET(Import.PLQ,$A62-1,Q$15-1,1,1),IF($E62&lt;&gt;1,IF(ISNUMBER(INDEX(Import.PLE,Detalhamento!$E62,Detalhamento!Q$15)),IF(INDEX(Import.PLE,Detalhamento!$E62,Detalhamento!Q$15)&lt;=mediçao,OFFSET(Import.PLQ,$A62-1,Q$15-1,1,1),0),0),PLE!$AA$28*OFFSET(Import.PLQ,$A62-1,Q$15-1,1,1)),IF($E62&lt;&gt;1,IF(ISNUMBER(INDEX(Import.PLE,Detalhamento!$E62,Detalhamento!Q$15)),IF(INDEX(Import.PLE,Detalhamento!$E62,Detalhamento!Q$15)&lt;=mediçao,0,OFFSET(Import.PLQ,$A62-1,Q$15-1,1,1)),OFFSET(Import.PLQ,$A62-1,Q$15-1,1,1)),(1-PLE!$AA$28)*OFFSET(Import.PLQ,$A62-1,Q$15-1,1,1))))</f>
        <v>0</v>
      </c>
      <c r="R62" s="183">
        <f ca="1">IF(R$13="",0,CHOOSE(Detalhamento.OpçãoServiços,OFFSET(Import.PLQ,$A62-1,R$15-1,1,1),IF($E62&lt;&gt;1,IF(ISNUMBER(INDEX(Import.PLE,Detalhamento!$E62,Detalhamento!R$15)),IF(INDEX(Import.PLE,Detalhamento!$E62,Detalhamento!R$15)&lt;=mediçao,OFFSET(Import.PLQ,$A62-1,R$15-1,1,1),0),0),PLE!$AA$28*OFFSET(Import.PLQ,$A62-1,R$15-1,1,1)),IF($E62&lt;&gt;1,IF(ISNUMBER(INDEX(Import.PLE,Detalhamento!$E62,Detalhamento!R$15)),IF(INDEX(Import.PLE,Detalhamento!$E62,Detalhamento!R$15)&lt;=mediçao,0,OFFSET(Import.PLQ,$A62-1,R$15-1,1,1)),OFFSET(Import.PLQ,$A62-1,R$15-1,1,1)),(1-PLE!$AA$28)*OFFSET(Import.PLQ,$A62-1,R$15-1,1,1))))</f>
        <v>0</v>
      </c>
      <c r="S62" s="183">
        <f ca="1">IF(S$13="",0,CHOOSE(Detalhamento.OpçãoServiços,OFFSET(Import.PLQ,$A62-1,S$15-1,1,1),IF($E62&lt;&gt;1,IF(ISNUMBER(INDEX(Import.PLE,Detalhamento!$E62,Detalhamento!S$15)),IF(INDEX(Import.PLE,Detalhamento!$E62,Detalhamento!S$15)&lt;=mediçao,OFFSET(Import.PLQ,$A62-1,S$15-1,1,1),0),0),PLE!$AA$28*OFFSET(Import.PLQ,$A62-1,S$15-1,1,1)),IF($E62&lt;&gt;1,IF(ISNUMBER(INDEX(Import.PLE,Detalhamento!$E62,Detalhamento!S$15)),IF(INDEX(Import.PLE,Detalhamento!$E62,Detalhamento!S$15)&lt;=mediçao,0,OFFSET(Import.PLQ,$A62-1,S$15-1,1,1)),OFFSET(Import.PLQ,$A62-1,S$15-1,1,1)),(1-PLE!$AA$28)*OFFSET(Import.PLQ,$A62-1,S$15-1,1,1))))</f>
        <v>0</v>
      </c>
      <c r="T62" s="183">
        <f ca="1">IF(T$13="",0,CHOOSE(Detalhamento.OpçãoServiços,OFFSET(Import.PLQ,$A62-1,T$15-1,1,1),IF($E62&lt;&gt;1,IF(ISNUMBER(INDEX(Import.PLE,Detalhamento!$E62,Detalhamento!T$15)),IF(INDEX(Import.PLE,Detalhamento!$E62,Detalhamento!T$15)&lt;=mediçao,OFFSET(Import.PLQ,$A62-1,T$15-1,1,1),0),0),PLE!$AA$28*OFFSET(Import.PLQ,$A62-1,T$15-1,1,1)),IF($E62&lt;&gt;1,IF(ISNUMBER(INDEX(Import.PLE,Detalhamento!$E62,Detalhamento!T$15)),IF(INDEX(Import.PLE,Detalhamento!$E62,Detalhamento!T$15)&lt;=mediçao,0,OFFSET(Import.PLQ,$A62-1,T$15-1,1,1)),OFFSET(Import.PLQ,$A62-1,T$15-1,1,1)),(1-PLE!$AA$28)*OFFSET(Import.PLQ,$A62-1,T$15-1,1,1))))</f>
        <v>0</v>
      </c>
      <c r="U62" s="183">
        <f ca="1">IF(U$13="",0,CHOOSE(Detalhamento.OpçãoServiços,OFFSET(Import.PLQ,$A62-1,U$15-1,1,1),IF($E62&lt;&gt;1,IF(ISNUMBER(INDEX(Import.PLE,Detalhamento!$E62,Detalhamento!U$15)),IF(INDEX(Import.PLE,Detalhamento!$E62,Detalhamento!U$15)&lt;=mediçao,OFFSET(Import.PLQ,$A62-1,U$15-1,1,1),0),0),PLE!$AA$28*OFFSET(Import.PLQ,$A62-1,U$15-1,1,1)),IF($E62&lt;&gt;1,IF(ISNUMBER(INDEX(Import.PLE,Detalhamento!$E62,Detalhamento!U$15)),IF(INDEX(Import.PLE,Detalhamento!$E62,Detalhamento!U$15)&lt;=mediçao,0,OFFSET(Import.PLQ,$A62-1,U$15-1,1,1)),OFFSET(Import.PLQ,$A62-1,U$15-1,1,1)),(1-PLE!$AA$28)*OFFSET(Import.PLQ,$A62-1,U$15-1,1,1))))</f>
        <v>0</v>
      </c>
      <c r="V62" s="183">
        <f ca="1">IF(V$13="",0,CHOOSE(Detalhamento.OpçãoServiços,OFFSET(Import.PLQ,$A62-1,V$15-1,1,1),IF($E62&lt;&gt;1,IF(ISNUMBER(INDEX(Import.PLE,Detalhamento!$E62,Detalhamento!V$15)),IF(INDEX(Import.PLE,Detalhamento!$E62,Detalhamento!V$15)&lt;=mediçao,OFFSET(Import.PLQ,$A62-1,V$15-1,1,1),0),0),PLE!$AA$28*OFFSET(Import.PLQ,$A62-1,V$15-1,1,1)),IF($E62&lt;&gt;1,IF(ISNUMBER(INDEX(Import.PLE,Detalhamento!$E62,Detalhamento!V$15)),IF(INDEX(Import.PLE,Detalhamento!$E62,Detalhamento!V$15)&lt;=mediçao,0,OFFSET(Import.PLQ,$A62-1,V$15-1,1,1)),OFFSET(Import.PLQ,$A62-1,V$15-1,1,1)),(1-PLE!$AA$28)*OFFSET(Import.PLQ,$A62-1,V$15-1,1,1))))</f>
        <v>0</v>
      </c>
      <c r="W62" s="183">
        <f ca="1">IF(W$13="",0,CHOOSE(Detalhamento.OpçãoServiços,OFFSET(Import.PLQ,$A62-1,W$15-1,1,1),IF($E62&lt;&gt;1,IF(ISNUMBER(INDEX(Import.PLE,Detalhamento!$E62,Detalhamento!W$15)),IF(INDEX(Import.PLE,Detalhamento!$E62,Detalhamento!W$15)&lt;=mediçao,OFFSET(Import.PLQ,$A62-1,W$15-1,1,1),0),0),PLE!$AA$28*OFFSET(Import.PLQ,$A62-1,W$15-1,1,1)),IF($E62&lt;&gt;1,IF(ISNUMBER(INDEX(Import.PLE,Detalhamento!$E62,Detalhamento!W$15)),IF(INDEX(Import.PLE,Detalhamento!$E62,Detalhamento!W$15)&lt;=mediçao,0,OFFSET(Import.PLQ,$A62-1,W$15-1,1,1)),OFFSET(Import.PLQ,$A62-1,W$15-1,1,1)),(1-PLE!$AA$28)*OFFSET(Import.PLQ,$A62-1,W$15-1,1,1))))</f>
        <v>0</v>
      </c>
      <c r="X62" s="183">
        <f ca="1">IF(X$13="",0,CHOOSE(Detalhamento.OpçãoServiços,OFFSET(Import.PLQ,$A62-1,X$15-1,1,1),IF($E62&lt;&gt;1,IF(ISNUMBER(INDEX(Import.PLE,Detalhamento!$E62,Detalhamento!X$15)),IF(INDEX(Import.PLE,Detalhamento!$E62,Detalhamento!X$15)&lt;=mediçao,OFFSET(Import.PLQ,$A62-1,X$15-1,1,1),0),0),PLE!$AA$28*OFFSET(Import.PLQ,$A62-1,X$15-1,1,1)),IF($E62&lt;&gt;1,IF(ISNUMBER(INDEX(Import.PLE,Detalhamento!$E62,Detalhamento!X$15)),IF(INDEX(Import.PLE,Detalhamento!$E62,Detalhamento!X$15)&lt;=mediçao,0,OFFSET(Import.PLQ,$A62-1,X$15-1,1,1)),OFFSET(Import.PLQ,$A62-1,X$15-1,1,1)),(1-PLE!$AA$28)*OFFSET(Import.PLQ,$A62-1,X$15-1,1,1))))</f>
        <v>0</v>
      </c>
      <c r="Y62" s="183">
        <f ca="1">IF(Y$13="",0,CHOOSE(Detalhamento.OpçãoServiços,OFFSET(Import.PLQ,$A62-1,Y$15-1,1,1),IF($E62&lt;&gt;1,IF(ISNUMBER(INDEX(Import.PLE,Detalhamento!$E62,Detalhamento!Y$15)),IF(INDEX(Import.PLE,Detalhamento!$E62,Detalhamento!Y$15)&lt;=mediçao,OFFSET(Import.PLQ,$A62-1,Y$15-1,1,1),0),0),PLE!$AA$28*OFFSET(Import.PLQ,$A62-1,Y$15-1,1,1)),IF($E62&lt;&gt;1,IF(ISNUMBER(INDEX(Import.PLE,Detalhamento!$E62,Detalhamento!Y$15)),IF(INDEX(Import.PLE,Detalhamento!$E62,Detalhamento!Y$15)&lt;=mediçao,0,OFFSET(Import.PLQ,$A62-1,Y$15-1,1,1)),OFFSET(Import.PLQ,$A62-1,Y$15-1,1,1)),(1-PLE!$AA$28)*OFFSET(Import.PLQ,$A62-1,Y$15-1,1,1))))</f>
        <v>0</v>
      </c>
      <c r="Z62" s="183">
        <f ca="1">IF(Z$13="",0,CHOOSE(Detalhamento.OpçãoServiços,OFFSET(Import.PLQ,$A62-1,Z$15-1,1,1),IF($E62&lt;&gt;1,IF(ISNUMBER(INDEX(Import.PLE,Detalhamento!$E62,Detalhamento!Z$15)),IF(INDEX(Import.PLE,Detalhamento!$E62,Detalhamento!Z$15)&lt;=mediçao,OFFSET(Import.PLQ,$A62-1,Z$15-1,1,1),0),0),PLE!$AA$28*OFFSET(Import.PLQ,$A62-1,Z$15-1,1,1)),IF($E62&lt;&gt;1,IF(ISNUMBER(INDEX(Import.PLE,Detalhamento!$E62,Detalhamento!Z$15)),IF(INDEX(Import.PLE,Detalhamento!$E62,Detalhamento!Z$15)&lt;=mediçao,0,OFFSET(Import.PLQ,$A62-1,Z$15-1,1,1)),OFFSET(Import.PLQ,$A62-1,Z$15-1,1,1)),(1-PLE!$AA$28)*OFFSET(Import.PLQ,$A62-1,Z$15-1,1,1))))</f>
        <v>0</v>
      </c>
      <c r="AA62" s="183">
        <f ca="1">IF(AA$13="",0,CHOOSE(Detalhamento.OpçãoServiços,OFFSET(Import.PLQ,$A62-1,AA$15-1,1,1),IF($E62&lt;&gt;1,IF(ISNUMBER(INDEX(Import.PLE,Detalhamento!$E62,Detalhamento!AA$15)),IF(INDEX(Import.PLE,Detalhamento!$E62,Detalhamento!AA$15)&lt;=mediçao,OFFSET(Import.PLQ,$A62-1,AA$15-1,1,1),0),0),PLE!$AA$28*OFFSET(Import.PLQ,$A62-1,AA$15-1,1,1)),IF($E62&lt;&gt;1,IF(ISNUMBER(INDEX(Import.PLE,Detalhamento!$E62,Detalhamento!AA$15)),IF(INDEX(Import.PLE,Detalhamento!$E62,Detalhamento!AA$15)&lt;=mediçao,0,OFFSET(Import.PLQ,$A62-1,AA$15-1,1,1)),OFFSET(Import.PLQ,$A62-1,AA$15-1,1,1)),(1-PLE!$AA$28)*OFFSET(Import.PLQ,$A62-1,AA$15-1,1,1))))</f>
        <v>0</v>
      </c>
      <c r="AB62" s="183">
        <f ca="1">IF(AB$13="",0,CHOOSE(Detalhamento.OpçãoServiços,OFFSET(Import.PLQ,$A62-1,AB$15-1,1,1),IF($E62&lt;&gt;1,IF(ISNUMBER(INDEX(Import.PLE,Detalhamento!$E62,Detalhamento!AB$15)),IF(INDEX(Import.PLE,Detalhamento!$E62,Detalhamento!AB$15)&lt;=mediçao,OFFSET(Import.PLQ,$A62-1,AB$15-1,1,1),0),0),PLE!$AA$28*OFFSET(Import.PLQ,$A62-1,AB$15-1,1,1)),IF($E62&lt;&gt;1,IF(ISNUMBER(INDEX(Import.PLE,Detalhamento!$E62,Detalhamento!AB$15)),IF(INDEX(Import.PLE,Detalhamento!$E62,Detalhamento!AB$15)&lt;=mediçao,0,OFFSET(Import.PLQ,$A62-1,AB$15-1,1,1)),OFFSET(Import.PLQ,$A62-1,AB$15-1,1,1)),(1-PLE!$AA$28)*OFFSET(Import.PLQ,$A62-1,AB$15-1,1,1))))</f>
        <v>0</v>
      </c>
      <c r="AC62" s="183">
        <f ca="1">IF(AC$13="",0,CHOOSE(Detalhamento.OpçãoServiços,OFFSET(Import.PLQ,$A62-1,AC$15-1,1,1),IF($E62&lt;&gt;1,IF(ISNUMBER(INDEX(Import.PLE,Detalhamento!$E62,Detalhamento!AC$15)),IF(INDEX(Import.PLE,Detalhamento!$E62,Detalhamento!AC$15)&lt;=mediçao,OFFSET(Import.PLQ,$A62-1,AC$15-1,1,1),0),0),PLE!$AA$28*OFFSET(Import.PLQ,$A62-1,AC$15-1,1,1)),IF($E62&lt;&gt;1,IF(ISNUMBER(INDEX(Import.PLE,Detalhamento!$E62,Detalhamento!AC$15)),IF(INDEX(Import.PLE,Detalhamento!$E62,Detalhamento!AC$15)&lt;=mediçao,0,OFFSET(Import.PLQ,$A62-1,AC$15-1,1,1)),OFFSET(Import.PLQ,$A62-1,AC$15-1,1,1)),(1-PLE!$AA$28)*OFFSET(Import.PLQ,$A62-1,AC$15-1,1,1))))</f>
        <v>0</v>
      </c>
      <c r="AD62" s="183">
        <f ca="1">IF(AD$13="",0,CHOOSE(Detalhamento.OpçãoServiços,OFFSET(Import.PLQ,$A62-1,AD$15-1,1,1),IF($E62&lt;&gt;1,IF(ISNUMBER(INDEX(Import.PLE,Detalhamento!$E62,Detalhamento!AD$15)),IF(INDEX(Import.PLE,Detalhamento!$E62,Detalhamento!AD$15)&lt;=mediçao,OFFSET(Import.PLQ,$A62-1,AD$15-1,1,1),0),0),PLE!$AA$28*OFFSET(Import.PLQ,$A62-1,AD$15-1,1,1)),IF($E62&lt;&gt;1,IF(ISNUMBER(INDEX(Import.PLE,Detalhamento!$E62,Detalhamento!AD$15)),IF(INDEX(Import.PLE,Detalhamento!$E62,Detalhamento!AD$15)&lt;=mediçao,0,OFFSET(Import.PLQ,$A62-1,AD$15-1,1,1)),OFFSET(Import.PLQ,$A62-1,AD$15-1,1,1)),(1-PLE!$AA$28)*OFFSET(Import.PLQ,$A62-1,AD$15-1,1,1))))</f>
        <v>0</v>
      </c>
      <c r="AE62" s="183">
        <f ca="1">IF(AE$13="",0,CHOOSE(Detalhamento.OpçãoServiços,OFFSET(Import.PLQ,$A62-1,AE$15-1,1,1),IF($E62&lt;&gt;1,IF(ISNUMBER(INDEX(Import.PLE,Detalhamento!$E62,Detalhamento!AE$15)),IF(INDEX(Import.PLE,Detalhamento!$E62,Detalhamento!AE$15)&lt;=mediçao,OFFSET(Import.PLQ,$A62-1,AE$15-1,1,1),0),0),PLE!$AA$28*OFFSET(Import.PLQ,$A62-1,AE$15-1,1,1)),IF($E62&lt;&gt;1,IF(ISNUMBER(INDEX(Import.PLE,Detalhamento!$E62,Detalhamento!AE$15)),IF(INDEX(Import.PLE,Detalhamento!$E62,Detalhamento!AE$15)&lt;=mediçao,0,OFFSET(Import.PLQ,$A62-1,AE$15-1,1,1)),OFFSET(Import.PLQ,$A62-1,AE$15-1,1,1)),(1-PLE!$AA$28)*OFFSET(Import.PLQ,$A62-1,AE$15-1,1,1))))</f>
        <v>0</v>
      </c>
      <c r="AF62" s="183">
        <f ca="1">IF(AF$13="",0,CHOOSE(Detalhamento.OpçãoServiços,OFFSET(Import.PLQ,$A62-1,AF$15-1,1,1),IF($E62&lt;&gt;1,IF(ISNUMBER(INDEX(Import.PLE,Detalhamento!$E62,Detalhamento!AF$15)),IF(INDEX(Import.PLE,Detalhamento!$E62,Detalhamento!AF$15)&lt;=mediçao,OFFSET(Import.PLQ,$A62-1,AF$15-1,1,1),0),0),PLE!$AA$28*OFFSET(Import.PLQ,$A62-1,AF$15-1,1,1)),IF($E62&lt;&gt;1,IF(ISNUMBER(INDEX(Import.PLE,Detalhamento!$E62,Detalhamento!AF$15)),IF(INDEX(Import.PLE,Detalhamento!$E62,Detalhamento!AF$15)&lt;=mediçao,0,OFFSET(Import.PLQ,$A62-1,AF$15-1,1,1)),OFFSET(Import.PLQ,$A62-1,AF$15-1,1,1)),(1-PLE!$AA$28)*OFFSET(Import.PLQ,$A62-1,AF$15-1,1,1))))</f>
        <v>0</v>
      </c>
      <c r="AG62" s="183">
        <f ca="1">IF(AG$13="",0,CHOOSE(Detalhamento.OpçãoServiços,OFFSET(Import.PLQ,$A62-1,AG$15-1,1,1),IF($E62&lt;&gt;1,IF(ISNUMBER(INDEX(Import.PLE,Detalhamento!$E62,Detalhamento!AG$15)),IF(INDEX(Import.PLE,Detalhamento!$E62,Detalhamento!AG$15)&lt;=mediçao,OFFSET(Import.PLQ,$A62-1,AG$15-1,1,1),0),0),PLE!$AA$28*OFFSET(Import.PLQ,$A62-1,AG$15-1,1,1)),IF($E62&lt;&gt;1,IF(ISNUMBER(INDEX(Import.PLE,Detalhamento!$E62,Detalhamento!AG$15)),IF(INDEX(Import.PLE,Detalhamento!$E62,Detalhamento!AG$15)&lt;=mediçao,0,OFFSET(Import.PLQ,$A62-1,AG$15-1,1,1)),OFFSET(Import.PLQ,$A62-1,AG$15-1,1,1)),(1-PLE!$AA$28)*OFFSET(Import.PLQ,$A62-1,AG$15-1,1,1))))</f>
        <v>0</v>
      </c>
      <c r="AH62" s="183">
        <f ca="1">IF(AH$13="",0,CHOOSE(Detalhamento.OpçãoServiços,OFFSET(Import.PLQ,$A62-1,AH$15-1,1,1),IF($E62&lt;&gt;1,IF(ISNUMBER(INDEX(Import.PLE,Detalhamento!$E62,Detalhamento!AH$15)),IF(INDEX(Import.PLE,Detalhamento!$E62,Detalhamento!AH$15)&lt;=mediçao,OFFSET(Import.PLQ,$A62-1,AH$15-1,1,1),0),0),PLE!$AA$28*OFFSET(Import.PLQ,$A62-1,AH$15-1,1,1)),IF($E62&lt;&gt;1,IF(ISNUMBER(INDEX(Import.PLE,Detalhamento!$E62,Detalhamento!AH$15)),IF(INDEX(Import.PLE,Detalhamento!$E62,Detalhamento!AH$15)&lt;=mediçao,0,OFFSET(Import.PLQ,$A62-1,AH$15-1,1,1)),OFFSET(Import.PLQ,$A62-1,AH$15-1,1,1)),(1-PLE!$AA$28)*OFFSET(Import.PLQ,$A62-1,AH$15-1,1,1))))</f>
        <v>0</v>
      </c>
      <c r="AI62" s="183">
        <f ca="1">IF(AI$13="",0,CHOOSE(Detalhamento.OpçãoServiços,OFFSET(Import.PLQ,$A62-1,AI$15-1,1,1),IF($E62&lt;&gt;1,IF(ISNUMBER(INDEX(Import.PLE,Detalhamento!$E62,Detalhamento!AI$15)),IF(INDEX(Import.PLE,Detalhamento!$E62,Detalhamento!AI$15)&lt;=mediçao,OFFSET(Import.PLQ,$A62-1,AI$15-1,1,1),0),0),PLE!$AA$28*OFFSET(Import.PLQ,$A62-1,AI$15-1,1,1)),IF($E62&lt;&gt;1,IF(ISNUMBER(INDEX(Import.PLE,Detalhamento!$E62,Detalhamento!AI$15)),IF(INDEX(Import.PLE,Detalhamento!$E62,Detalhamento!AI$15)&lt;=mediçao,0,OFFSET(Import.PLQ,$A62-1,AI$15-1,1,1)),OFFSET(Import.PLQ,$A62-1,AI$15-1,1,1)),(1-PLE!$AA$28)*OFFSET(Import.PLQ,$A62-1,AI$15-1,1,1))))</f>
        <v>0</v>
      </c>
      <c r="AJ62" s="183">
        <f ca="1">IF(AJ$13="",0,CHOOSE(Detalhamento.OpçãoServiços,OFFSET(Import.PLQ,$A62-1,AJ$15-1,1,1),IF($E62&lt;&gt;1,IF(ISNUMBER(INDEX(Import.PLE,Detalhamento!$E62,Detalhamento!AJ$15)),IF(INDEX(Import.PLE,Detalhamento!$E62,Detalhamento!AJ$15)&lt;=mediçao,OFFSET(Import.PLQ,$A62-1,AJ$15-1,1,1),0),0),PLE!$AA$28*OFFSET(Import.PLQ,$A62-1,AJ$15-1,1,1)),IF($E62&lt;&gt;1,IF(ISNUMBER(INDEX(Import.PLE,Detalhamento!$E62,Detalhamento!AJ$15)),IF(INDEX(Import.PLE,Detalhamento!$E62,Detalhamento!AJ$15)&lt;=mediçao,0,OFFSET(Import.PLQ,$A62-1,AJ$15-1,1,1)),OFFSET(Import.PLQ,$A62-1,AJ$15-1,1,1)),(1-PLE!$AA$28)*OFFSET(Import.PLQ,$A62-1,AJ$15-1,1,1))))</f>
        <v>0</v>
      </c>
      <c r="AK62" s="183">
        <f ca="1">IF(AK$13="",0,CHOOSE(Detalhamento.OpçãoServiços,OFFSET(Import.PLQ,$A62-1,AK$15-1,1,1),IF($E62&lt;&gt;1,IF(ISNUMBER(INDEX(Import.PLE,Detalhamento!$E62,Detalhamento!AK$15)),IF(INDEX(Import.PLE,Detalhamento!$E62,Detalhamento!AK$15)&lt;=mediçao,OFFSET(Import.PLQ,$A62-1,AK$15-1,1,1),0),0),PLE!$AA$28*OFFSET(Import.PLQ,$A62-1,AK$15-1,1,1)),IF($E62&lt;&gt;1,IF(ISNUMBER(INDEX(Import.PLE,Detalhamento!$E62,Detalhamento!AK$15)),IF(INDEX(Import.PLE,Detalhamento!$E62,Detalhamento!AK$15)&lt;=mediçao,0,OFFSET(Import.PLQ,$A62-1,AK$15-1,1,1)),OFFSET(Import.PLQ,$A62-1,AK$15-1,1,1)),(1-PLE!$AA$28)*OFFSET(Import.PLQ,$A62-1,AK$15-1,1,1))))</f>
        <v>0</v>
      </c>
      <c r="AL62" s="183">
        <f ca="1">IF(AL$13="",0,CHOOSE(Detalhamento.OpçãoServiços,OFFSET(Import.PLQ,$A62-1,AL$15-1,1,1),IF($E62&lt;&gt;1,IF(ISNUMBER(INDEX(Import.PLE,Detalhamento!$E62,Detalhamento!AL$15)),IF(INDEX(Import.PLE,Detalhamento!$E62,Detalhamento!AL$15)&lt;=mediçao,OFFSET(Import.PLQ,$A62-1,AL$15-1,1,1),0),0),PLE!$AA$28*OFFSET(Import.PLQ,$A62-1,AL$15-1,1,1)),IF($E62&lt;&gt;1,IF(ISNUMBER(INDEX(Import.PLE,Detalhamento!$E62,Detalhamento!AL$15)),IF(INDEX(Import.PLE,Detalhamento!$E62,Detalhamento!AL$15)&lt;=mediçao,0,OFFSET(Import.PLQ,$A62-1,AL$15-1,1,1)),OFFSET(Import.PLQ,$A62-1,AL$15-1,1,1)),(1-PLE!$AA$28)*OFFSET(Import.PLQ,$A62-1,AL$15-1,1,1))))</f>
        <v>0</v>
      </c>
      <c r="AM62" s="183">
        <f ca="1">IF(AM$13="",0,CHOOSE(Detalhamento.OpçãoServiços,OFFSET(Import.PLQ,$A62-1,AM$15-1,1,1),IF($E62&lt;&gt;1,IF(ISNUMBER(INDEX(Import.PLE,Detalhamento!$E62,Detalhamento!AM$15)),IF(INDEX(Import.PLE,Detalhamento!$E62,Detalhamento!AM$15)&lt;=mediçao,OFFSET(Import.PLQ,$A62-1,AM$15-1,1,1),0),0),PLE!$AA$28*OFFSET(Import.PLQ,$A62-1,AM$15-1,1,1)),IF($E62&lt;&gt;1,IF(ISNUMBER(INDEX(Import.PLE,Detalhamento!$E62,Detalhamento!AM$15)),IF(INDEX(Import.PLE,Detalhamento!$E62,Detalhamento!AM$15)&lt;=mediçao,0,OFFSET(Import.PLQ,$A62-1,AM$15-1,1,1)),OFFSET(Import.PLQ,$A62-1,AM$15-1,1,1)),(1-PLE!$AA$28)*OFFSET(Import.PLQ,$A62-1,AM$15-1,1,1))))</f>
        <v>0</v>
      </c>
      <c r="AN62" s="183">
        <f ca="1">IF(AN$13="",0,CHOOSE(Detalhamento.OpçãoServiços,OFFSET(Import.PLQ,$A62-1,AN$15-1,1,1),IF($E62&lt;&gt;1,IF(ISNUMBER(INDEX(Import.PLE,Detalhamento!$E62,Detalhamento!AN$15)),IF(INDEX(Import.PLE,Detalhamento!$E62,Detalhamento!AN$15)&lt;=mediçao,OFFSET(Import.PLQ,$A62-1,AN$15-1,1,1),0),0),PLE!$AA$28*OFFSET(Import.PLQ,$A62-1,AN$15-1,1,1)),IF($E62&lt;&gt;1,IF(ISNUMBER(INDEX(Import.PLE,Detalhamento!$E62,Detalhamento!AN$15)),IF(INDEX(Import.PLE,Detalhamento!$E62,Detalhamento!AN$15)&lt;=mediçao,0,OFFSET(Import.PLQ,$A62-1,AN$15-1,1,1)),OFFSET(Import.PLQ,$A62-1,AN$15-1,1,1)),(1-PLE!$AA$28)*OFFSET(Import.PLQ,$A62-1,AN$15-1,1,1))))</f>
        <v>0</v>
      </c>
      <c r="AO62" s="183">
        <f ca="1">IF(AO$13="",0,CHOOSE(Detalhamento.OpçãoServiços,OFFSET(Import.PLQ,$A62-1,AO$15-1,1,1),IF($E62&lt;&gt;1,IF(ISNUMBER(INDEX(Import.PLE,Detalhamento!$E62,Detalhamento!AO$15)),IF(INDEX(Import.PLE,Detalhamento!$E62,Detalhamento!AO$15)&lt;=mediçao,OFFSET(Import.PLQ,$A62-1,AO$15-1,1,1),0),0),PLE!$AA$28*OFFSET(Import.PLQ,$A62-1,AO$15-1,1,1)),IF($E62&lt;&gt;1,IF(ISNUMBER(INDEX(Import.PLE,Detalhamento!$E62,Detalhamento!AO$15)),IF(INDEX(Import.PLE,Detalhamento!$E62,Detalhamento!AO$15)&lt;=mediçao,0,OFFSET(Import.PLQ,$A62-1,AO$15-1,1,1)),OFFSET(Import.PLQ,$A62-1,AO$15-1,1,1)),(1-PLE!$AA$28)*OFFSET(Import.PLQ,$A62-1,AO$15-1,1,1))))</f>
        <v>0</v>
      </c>
      <c r="AP62" s="183">
        <f ca="1">IF(AP$13="",0,CHOOSE(Detalhamento.OpçãoServiços,OFFSET(Import.PLQ,$A62-1,AP$15-1,1,1),IF($E62&lt;&gt;1,IF(ISNUMBER(INDEX(Import.PLE,Detalhamento!$E62,Detalhamento!AP$15)),IF(INDEX(Import.PLE,Detalhamento!$E62,Detalhamento!AP$15)&lt;=mediçao,OFFSET(Import.PLQ,$A62-1,AP$15-1,1,1),0),0),PLE!$AA$28*OFFSET(Import.PLQ,$A62-1,AP$15-1,1,1)),IF($E62&lt;&gt;1,IF(ISNUMBER(INDEX(Import.PLE,Detalhamento!$E62,Detalhamento!AP$15)),IF(INDEX(Import.PLE,Detalhamento!$E62,Detalhamento!AP$15)&lt;=mediçao,0,OFFSET(Import.PLQ,$A62-1,AP$15-1,1,1)),OFFSET(Import.PLQ,$A62-1,AP$15-1,1,1)),(1-PLE!$AA$28)*OFFSET(Import.PLQ,$A62-1,AP$15-1,1,1))))</f>
        <v>0</v>
      </c>
      <c r="AQ62" s="183">
        <f ca="1">IF(AQ$13="",0,CHOOSE(Detalhamento.OpçãoServiços,OFFSET(Import.PLQ,$A62-1,AQ$15-1,1,1),IF($E62&lt;&gt;1,IF(ISNUMBER(INDEX(Import.PLE,Detalhamento!$E62,Detalhamento!AQ$15)),IF(INDEX(Import.PLE,Detalhamento!$E62,Detalhamento!AQ$15)&lt;=mediçao,OFFSET(Import.PLQ,$A62-1,AQ$15-1,1,1),0),0),PLE!$AA$28*OFFSET(Import.PLQ,$A62-1,AQ$15-1,1,1)),IF($E62&lt;&gt;1,IF(ISNUMBER(INDEX(Import.PLE,Detalhamento!$E62,Detalhamento!AQ$15)),IF(INDEX(Import.PLE,Detalhamento!$E62,Detalhamento!AQ$15)&lt;=mediçao,0,OFFSET(Import.PLQ,$A62-1,AQ$15-1,1,1)),OFFSET(Import.PLQ,$A62-1,AQ$15-1,1,1)),(1-PLE!$AA$28)*OFFSET(Import.PLQ,$A62-1,AQ$15-1,1,1))))</f>
        <v>0</v>
      </c>
      <c r="AR62" s="183">
        <f ca="1">IF(AR$13="",0,CHOOSE(Detalhamento.OpçãoServiços,OFFSET(Import.PLQ,$A62-1,AR$15-1,1,1),IF($E62&lt;&gt;1,IF(ISNUMBER(INDEX(Import.PLE,Detalhamento!$E62,Detalhamento!AR$15)),IF(INDEX(Import.PLE,Detalhamento!$E62,Detalhamento!AR$15)&lt;=mediçao,OFFSET(Import.PLQ,$A62-1,AR$15-1,1,1),0),0),PLE!$AA$28*OFFSET(Import.PLQ,$A62-1,AR$15-1,1,1)),IF($E62&lt;&gt;1,IF(ISNUMBER(INDEX(Import.PLE,Detalhamento!$E62,Detalhamento!AR$15)),IF(INDEX(Import.PLE,Detalhamento!$E62,Detalhamento!AR$15)&lt;=mediçao,0,OFFSET(Import.PLQ,$A62-1,AR$15-1,1,1)),OFFSET(Import.PLQ,$A62-1,AR$15-1,1,1)),(1-PLE!$AA$28)*OFFSET(Import.PLQ,$A62-1,AR$15-1,1,1))))</f>
        <v>0</v>
      </c>
      <c r="AS62" s="183">
        <f ca="1">IF(AS$13="",0,CHOOSE(Detalhamento.OpçãoServiços,OFFSET(Import.PLQ,$A62-1,AS$15-1,1,1),IF($E62&lt;&gt;1,IF(ISNUMBER(INDEX(Import.PLE,Detalhamento!$E62,Detalhamento!AS$15)),IF(INDEX(Import.PLE,Detalhamento!$E62,Detalhamento!AS$15)&lt;=mediçao,OFFSET(Import.PLQ,$A62-1,AS$15-1,1,1),0),0),PLE!$AA$28*OFFSET(Import.PLQ,$A62-1,AS$15-1,1,1)),IF($E62&lt;&gt;1,IF(ISNUMBER(INDEX(Import.PLE,Detalhamento!$E62,Detalhamento!AS$15)),IF(INDEX(Import.PLE,Detalhamento!$E62,Detalhamento!AS$15)&lt;=mediçao,0,OFFSET(Import.PLQ,$A62-1,AS$15-1,1,1)),OFFSET(Import.PLQ,$A62-1,AS$15-1,1,1)),(1-PLE!$AA$28)*OFFSET(Import.PLQ,$A62-1,AS$15-1,1,1))))</f>
        <v>0</v>
      </c>
      <c r="AT62" s="183">
        <f ca="1">IF(AT$13="",0,CHOOSE(Detalhamento.OpçãoServiços,OFFSET(Import.PLQ,$A62-1,AT$15-1,1,1),IF($E62&lt;&gt;1,IF(ISNUMBER(INDEX(Import.PLE,Detalhamento!$E62,Detalhamento!AT$15)),IF(INDEX(Import.PLE,Detalhamento!$E62,Detalhamento!AT$15)&lt;=mediçao,OFFSET(Import.PLQ,$A62-1,AT$15-1,1,1),0),0),PLE!$AA$28*OFFSET(Import.PLQ,$A62-1,AT$15-1,1,1)),IF($E62&lt;&gt;1,IF(ISNUMBER(INDEX(Import.PLE,Detalhamento!$E62,Detalhamento!AT$15)),IF(INDEX(Import.PLE,Detalhamento!$E62,Detalhamento!AT$15)&lt;=mediçao,0,OFFSET(Import.PLQ,$A62-1,AT$15-1,1,1)),OFFSET(Import.PLQ,$A62-1,AT$15-1,1,1)),(1-PLE!$AA$28)*OFFSET(Import.PLQ,$A62-1,AT$15-1,1,1))))</f>
        <v>0</v>
      </c>
      <c r="AU62" s="183">
        <f ca="1">IF(AU$13="",0,CHOOSE(Detalhamento.OpçãoServiços,OFFSET(Import.PLQ,$A62-1,AU$15-1,1,1),IF($E62&lt;&gt;1,IF(ISNUMBER(INDEX(Import.PLE,Detalhamento!$E62,Detalhamento!AU$15)),IF(INDEX(Import.PLE,Detalhamento!$E62,Detalhamento!AU$15)&lt;=mediçao,OFFSET(Import.PLQ,$A62-1,AU$15-1,1,1),0),0),PLE!$AA$28*OFFSET(Import.PLQ,$A62-1,AU$15-1,1,1)),IF($E62&lt;&gt;1,IF(ISNUMBER(INDEX(Import.PLE,Detalhamento!$E62,Detalhamento!AU$15)),IF(INDEX(Import.PLE,Detalhamento!$E62,Detalhamento!AU$15)&lt;=mediçao,0,OFFSET(Import.PLQ,$A62-1,AU$15-1,1,1)),OFFSET(Import.PLQ,$A62-1,AU$15-1,1,1)),(1-PLE!$AA$28)*OFFSET(Import.PLQ,$A62-1,AU$15-1,1,1))))</f>
        <v>0</v>
      </c>
      <c r="AV62" s="183">
        <f ca="1">IF(AV$13="",0,CHOOSE(Detalhamento.OpçãoServiços,OFFSET(Import.PLQ,$A62-1,AV$15-1,1,1),IF($E62&lt;&gt;1,IF(ISNUMBER(INDEX(Import.PLE,Detalhamento!$E62,Detalhamento!AV$15)),IF(INDEX(Import.PLE,Detalhamento!$E62,Detalhamento!AV$15)&lt;=mediçao,OFFSET(Import.PLQ,$A62-1,AV$15-1,1,1),0),0),PLE!$AA$28*OFFSET(Import.PLQ,$A62-1,AV$15-1,1,1)),IF($E62&lt;&gt;1,IF(ISNUMBER(INDEX(Import.PLE,Detalhamento!$E62,Detalhamento!AV$15)),IF(INDEX(Import.PLE,Detalhamento!$E62,Detalhamento!AV$15)&lt;=mediçao,0,OFFSET(Import.PLQ,$A62-1,AV$15-1,1,1)),OFFSET(Import.PLQ,$A62-1,AV$15-1,1,1)),(1-PLE!$AA$28)*OFFSET(Import.PLQ,$A62-1,AV$15-1,1,1))))</f>
        <v>0</v>
      </c>
      <c r="AW62" s="183">
        <f ca="1">IF(AW$13="",0,CHOOSE(Detalhamento.OpçãoServiços,OFFSET(Import.PLQ,$A62-1,AW$15-1,1,1),IF($E62&lt;&gt;1,IF(ISNUMBER(INDEX(Import.PLE,Detalhamento!$E62,Detalhamento!AW$15)),IF(INDEX(Import.PLE,Detalhamento!$E62,Detalhamento!AW$15)&lt;=mediçao,OFFSET(Import.PLQ,$A62-1,AW$15-1,1,1),0),0),PLE!$AA$28*OFFSET(Import.PLQ,$A62-1,AW$15-1,1,1)),IF($E62&lt;&gt;1,IF(ISNUMBER(INDEX(Import.PLE,Detalhamento!$E62,Detalhamento!AW$15)),IF(INDEX(Import.PLE,Detalhamento!$E62,Detalhamento!AW$15)&lt;=mediçao,0,OFFSET(Import.PLQ,$A62-1,AW$15-1,1,1)),OFFSET(Import.PLQ,$A62-1,AW$15-1,1,1)),(1-PLE!$AA$28)*OFFSET(Import.PLQ,$A62-1,AW$15-1,1,1))))</f>
        <v>0</v>
      </c>
      <c r="AX62" s="183">
        <f ca="1">IF(AX$13="",0,CHOOSE(Detalhamento.OpçãoServiços,OFFSET(Import.PLQ,$A62-1,AX$15-1,1,1),IF($E62&lt;&gt;1,IF(ISNUMBER(INDEX(Import.PLE,Detalhamento!$E62,Detalhamento!AX$15)),IF(INDEX(Import.PLE,Detalhamento!$E62,Detalhamento!AX$15)&lt;=mediçao,OFFSET(Import.PLQ,$A62-1,AX$15-1,1,1),0),0),PLE!$AA$28*OFFSET(Import.PLQ,$A62-1,AX$15-1,1,1)),IF($E62&lt;&gt;1,IF(ISNUMBER(INDEX(Import.PLE,Detalhamento!$E62,Detalhamento!AX$15)),IF(INDEX(Import.PLE,Detalhamento!$E62,Detalhamento!AX$15)&lt;=mediçao,0,OFFSET(Import.PLQ,$A62-1,AX$15-1,1,1)),OFFSET(Import.PLQ,$A62-1,AX$15-1,1,1)),(1-PLE!$AA$28)*OFFSET(Import.PLQ,$A62-1,AX$15-1,1,1))))</f>
        <v>0</v>
      </c>
      <c r="AY62" s="183">
        <f ca="1">IF(AY$13="",0,CHOOSE(Detalhamento.OpçãoServiços,OFFSET(Import.PLQ,$A62-1,AY$15-1,1,1),IF($E62&lt;&gt;1,IF(ISNUMBER(INDEX(Import.PLE,Detalhamento!$E62,Detalhamento!AY$15)),IF(INDEX(Import.PLE,Detalhamento!$E62,Detalhamento!AY$15)&lt;=mediçao,OFFSET(Import.PLQ,$A62-1,AY$15-1,1,1),0),0),PLE!$AA$28*OFFSET(Import.PLQ,$A62-1,AY$15-1,1,1)),IF($E62&lt;&gt;1,IF(ISNUMBER(INDEX(Import.PLE,Detalhamento!$E62,Detalhamento!AY$15)),IF(INDEX(Import.PLE,Detalhamento!$E62,Detalhamento!AY$15)&lt;=mediçao,0,OFFSET(Import.PLQ,$A62-1,AY$15-1,1,1)),OFFSET(Import.PLQ,$A62-1,AY$15-1,1,1)),(1-PLE!$AA$28)*OFFSET(Import.PLQ,$A62-1,AY$15-1,1,1))))</f>
        <v>0</v>
      </c>
      <c r="AZ62" s="183">
        <f ca="1">IF(AZ$13="",0,CHOOSE(Detalhamento.OpçãoServiços,OFFSET(Import.PLQ,$A62-1,AZ$15-1,1,1),IF($E62&lt;&gt;1,IF(ISNUMBER(INDEX(Import.PLE,Detalhamento!$E62,Detalhamento!AZ$15)),IF(INDEX(Import.PLE,Detalhamento!$E62,Detalhamento!AZ$15)&lt;=mediçao,OFFSET(Import.PLQ,$A62-1,AZ$15-1,1,1),0),0),PLE!$AA$28*OFFSET(Import.PLQ,$A62-1,AZ$15-1,1,1)),IF($E62&lt;&gt;1,IF(ISNUMBER(INDEX(Import.PLE,Detalhamento!$E62,Detalhamento!AZ$15)),IF(INDEX(Import.PLE,Detalhamento!$E62,Detalhamento!AZ$15)&lt;=mediçao,0,OFFSET(Import.PLQ,$A62-1,AZ$15-1,1,1)),OFFSET(Import.PLQ,$A62-1,AZ$15-1,1,1)),(1-PLE!$AA$28)*OFFSET(Import.PLQ,$A62-1,AZ$15-1,1,1))))</f>
        <v>0</v>
      </c>
      <c r="BA62" s="183">
        <f ca="1">IF(BA$13="",0,CHOOSE(Detalhamento.OpçãoServiços,OFFSET(Import.PLQ,$A62-1,BA$15-1,1,1),IF($E62&lt;&gt;1,IF(ISNUMBER(INDEX(Import.PLE,Detalhamento!$E62,Detalhamento!BA$15)),IF(INDEX(Import.PLE,Detalhamento!$E62,Detalhamento!BA$15)&lt;=mediçao,OFFSET(Import.PLQ,$A62-1,BA$15-1,1,1),0),0),PLE!$AA$28*OFFSET(Import.PLQ,$A62-1,BA$15-1,1,1)),IF($E62&lt;&gt;1,IF(ISNUMBER(INDEX(Import.PLE,Detalhamento!$E62,Detalhamento!BA$15)),IF(INDEX(Import.PLE,Detalhamento!$E62,Detalhamento!BA$15)&lt;=mediçao,0,OFFSET(Import.PLQ,$A62-1,BA$15-1,1,1)),OFFSET(Import.PLQ,$A62-1,BA$15-1,1,1)),(1-PLE!$AA$28)*OFFSET(Import.PLQ,$A62-1,BA$15-1,1,1))))</f>
        <v>0</v>
      </c>
      <c r="BB62" s="183">
        <f ca="1">IF(BB$13="",0,CHOOSE(Detalhamento.OpçãoServiços,OFFSET(Import.PLQ,$A62-1,BB$15-1,1,1),IF($E62&lt;&gt;1,IF(ISNUMBER(INDEX(Import.PLE,Detalhamento!$E62,Detalhamento!BB$15)),IF(INDEX(Import.PLE,Detalhamento!$E62,Detalhamento!BB$15)&lt;=mediçao,OFFSET(Import.PLQ,$A62-1,BB$15-1,1,1),0),0),PLE!$AA$28*OFFSET(Import.PLQ,$A62-1,BB$15-1,1,1)),IF($E62&lt;&gt;1,IF(ISNUMBER(INDEX(Import.PLE,Detalhamento!$E62,Detalhamento!BB$15)),IF(INDEX(Import.PLE,Detalhamento!$E62,Detalhamento!BB$15)&lt;=mediçao,0,OFFSET(Import.PLQ,$A62-1,BB$15-1,1,1)),OFFSET(Import.PLQ,$A62-1,BB$15-1,1,1)),(1-PLE!$AA$28)*OFFSET(Import.PLQ,$A62-1,BB$15-1,1,1))))</f>
        <v>0</v>
      </c>
      <c r="BC62" s="183">
        <f ca="1">IF(BC$13="",0,CHOOSE(Detalhamento.OpçãoServiços,OFFSET(Import.PLQ,$A62-1,BC$15-1,1,1),IF($E62&lt;&gt;1,IF(ISNUMBER(INDEX(Import.PLE,Detalhamento!$E62,Detalhamento!BC$15)),IF(INDEX(Import.PLE,Detalhamento!$E62,Detalhamento!BC$15)&lt;=mediçao,OFFSET(Import.PLQ,$A62-1,BC$15-1,1,1),0),0),PLE!$AA$28*OFFSET(Import.PLQ,$A62-1,BC$15-1,1,1)),IF($E62&lt;&gt;1,IF(ISNUMBER(INDEX(Import.PLE,Detalhamento!$E62,Detalhamento!BC$15)),IF(INDEX(Import.PLE,Detalhamento!$E62,Detalhamento!BC$15)&lt;=mediçao,0,OFFSET(Import.PLQ,$A62-1,BC$15-1,1,1)),OFFSET(Import.PLQ,$A62-1,BC$15-1,1,1)),(1-PLE!$AA$28)*OFFSET(Import.PLQ,$A62-1,BC$15-1,1,1))))</f>
        <v>0</v>
      </c>
      <c r="BD62" s="183">
        <f ca="1">IF(BD$13="",0,CHOOSE(Detalhamento.OpçãoServiços,OFFSET(Import.PLQ,$A62-1,BD$15-1,1,1),IF($E62&lt;&gt;1,IF(ISNUMBER(INDEX(Import.PLE,Detalhamento!$E62,Detalhamento!BD$15)),IF(INDEX(Import.PLE,Detalhamento!$E62,Detalhamento!BD$15)&lt;=mediçao,OFFSET(Import.PLQ,$A62-1,BD$15-1,1,1),0),0),PLE!$AA$28*OFFSET(Import.PLQ,$A62-1,BD$15-1,1,1)),IF($E62&lt;&gt;1,IF(ISNUMBER(INDEX(Import.PLE,Detalhamento!$E62,Detalhamento!BD$15)),IF(INDEX(Import.PLE,Detalhamento!$E62,Detalhamento!BD$15)&lt;=mediçao,0,OFFSET(Import.PLQ,$A62-1,BD$15-1,1,1)),OFFSET(Import.PLQ,$A62-1,BD$15-1,1,1)),(1-PLE!$AA$28)*OFFSET(Import.PLQ,$A62-1,BD$15-1,1,1))))</f>
        <v>0</v>
      </c>
      <c r="BE62" s="183">
        <f ca="1">IF(BE$13="",0,CHOOSE(Detalhamento.OpçãoServiços,OFFSET(Import.PLQ,$A62-1,BE$15-1,1,1),IF($E62&lt;&gt;1,IF(ISNUMBER(INDEX(Import.PLE,Detalhamento!$E62,Detalhamento!BE$15)),IF(INDEX(Import.PLE,Detalhamento!$E62,Detalhamento!BE$15)&lt;=mediçao,OFFSET(Import.PLQ,$A62-1,BE$15-1,1,1),0),0),PLE!$AA$28*OFFSET(Import.PLQ,$A62-1,BE$15-1,1,1)),IF($E62&lt;&gt;1,IF(ISNUMBER(INDEX(Import.PLE,Detalhamento!$E62,Detalhamento!BE$15)),IF(INDEX(Import.PLE,Detalhamento!$E62,Detalhamento!BE$15)&lt;=mediçao,0,OFFSET(Import.PLQ,$A62-1,BE$15-1,1,1)),OFFSET(Import.PLQ,$A62-1,BE$15-1,1,1)),(1-PLE!$AA$28)*OFFSET(Import.PLQ,$A62-1,BE$15-1,1,1))))</f>
        <v>0</v>
      </c>
      <c r="BF62" s="183">
        <f ca="1">IF(BF$13="",0,CHOOSE(Detalhamento.OpçãoServiços,OFFSET(Import.PLQ,$A62-1,BF$15-1,1,1),IF($E62&lt;&gt;1,IF(ISNUMBER(INDEX(Import.PLE,Detalhamento!$E62,Detalhamento!BF$15)),IF(INDEX(Import.PLE,Detalhamento!$E62,Detalhamento!BF$15)&lt;=mediçao,OFFSET(Import.PLQ,$A62-1,BF$15-1,1,1),0),0),PLE!$AA$28*OFFSET(Import.PLQ,$A62-1,BF$15-1,1,1)),IF($E62&lt;&gt;1,IF(ISNUMBER(INDEX(Import.PLE,Detalhamento!$E62,Detalhamento!BF$15)),IF(INDEX(Import.PLE,Detalhamento!$E62,Detalhamento!BF$15)&lt;=mediçao,0,OFFSET(Import.PLQ,$A62-1,BF$15-1,1,1)),OFFSET(Import.PLQ,$A62-1,BF$15-1,1,1)),(1-PLE!$AA$28)*OFFSET(Import.PLQ,$A62-1,BF$15-1,1,1))))</f>
        <v>0</v>
      </c>
      <c r="BG62" s="183">
        <f ca="1">IF(BG$13="",0,CHOOSE(Detalhamento.OpçãoServiços,OFFSET(Import.PLQ,$A62-1,BG$15-1,1,1),IF($E62&lt;&gt;1,IF(ISNUMBER(INDEX(Import.PLE,Detalhamento!$E62,Detalhamento!BG$15)),IF(INDEX(Import.PLE,Detalhamento!$E62,Detalhamento!BG$15)&lt;=mediçao,OFFSET(Import.PLQ,$A62-1,BG$15-1,1,1),0),0),PLE!$AA$28*OFFSET(Import.PLQ,$A62-1,BG$15-1,1,1)),IF($E62&lt;&gt;1,IF(ISNUMBER(INDEX(Import.PLE,Detalhamento!$E62,Detalhamento!BG$15)),IF(INDEX(Import.PLE,Detalhamento!$E62,Detalhamento!BG$15)&lt;=mediçao,0,OFFSET(Import.PLQ,$A62-1,BG$15-1,1,1)),OFFSET(Import.PLQ,$A62-1,BG$15-1,1,1)),(1-PLE!$AA$28)*OFFSET(Import.PLQ,$A62-1,BG$15-1,1,1))))</f>
        <v>0</v>
      </c>
      <c r="BH62" s="183">
        <f ca="1">IF(BH$13="",0,CHOOSE(Detalhamento.OpçãoServiços,OFFSET(Import.PLQ,$A62-1,BH$15-1,1,1),IF($E62&lt;&gt;1,IF(ISNUMBER(INDEX(Import.PLE,Detalhamento!$E62,Detalhamento!BH$15)),IF(INDEX(Import.PLE,Detalhamento!$E62,Detalhamento!BH$15)&lt;=mediçao,OFFSET(Import.PLQ,$A62-1,BH$15-1,1,1),0),0),PLE!$AA$28*OFFSET(Import.PLQ,$A62-1,BH$15-1,1,1)),IF($E62&lt;&gt;1,IF(ISNUMBER(INDEX(Import.PLE,Detalhamento!$E62,Detalhamento!BH$15)),IF(INDEX(Import.PLE,Detalhamento!$E62,Detalhamento!BH$15)&lt;=mediçao,0,OFFSET(Import.PLQ,$A62-1,BH$15-1,1,1)),OFFSET(Import.PLQ,$A62-1,BH$15-1,1,1)),(1-PLE!$AA$28)*OFFSET(Import.PLQ,$A62-1,BH$15-1,1,1))))</f>
        <v>0</v>
      </c>
      <c r="BI62" s="183">
        <f ca="1">IF(BI$13="",0,CHOOSE(Detalhamento.OpçãoServiços,OFFSET(Import.PLQ,$A62-1,BI$15-1,1,1),IF($E62&lt;&gt;1,IF(ISNUMBER(INDEX(Import.PLE,Detalhamento!$E62,Detalhamento!BI$15)),IF(INDEX(Import.PLE,Detalhamento!$E62,Detalhamento!BI$15)&lt;=mediçao,OFFSET(Import.PLQ,$A62-1,BI$15-1,1,1),0),0),PLE!$AA$28*OFFSET(Import.PLQ,$A62-1,BI$15-1,1,1)),IF($E62&lt;&gt;1,IF(ISNUMBER(INDEX(Import.PLE,Detalhamento!$E62,Detalhamento!BI$15)),IF(INDEX(Import.PLE,Detalhamento!$E62,Detalhamento!BI$15)&lt;=mediçao,0,OFFSET(Import.PLQ,$A62-1,BI$15-1,1,1)),OFFSET(Import.PLQ,$A62-1,BI$15-1,1,1)),(1-PLE!$AA$28)*OFFSET(Import.PLQ,$A62-1,BI$15-1,1,1))))</f>
        <v>0</v>
      </c>
    </row>
    <row r="63" spans="1:61" ht="22.5" x14ac:dyDescent="0.2">
      <c r="A63" s="196">
        <v>36</v>
      </c>
      <c r="B63" s="28" t="str">
        <f t="shared" ca="1" si="15"/>
        <v>Serviço</v>
      </c>
      <c r="E63" s="193">
        <f t="shared" ca="1" si="16"/>
        <v>10</v>
      </c>
      <c r="F63" s="194">
        <f t="shared" ca="1" si="17"/>
        <v>100036</v>
      </c>
      <c r="G63" s="194" t="str">
        <f t="shared" ca="1" si="20"/>
        <v>10.1</v>
      </c>
      <c r="H63" s="222" t="str">
        <f t="shared" ca="1" si="20"/>
        <v>SINALIZACAO HORIZONTAL COM TINTA RETRORREFLETIVA A BASE DE RESINA ACRILICA COM MICROESFERAS DE VIDRO</v>
      </c>
      <c r="I63" s="48" t="str">
        <f t="shared" ca="1" si="18"/>
        <v>M2</v>
      </c>
      <c r="J63" s="183">
        <f t="shared" ca="1" si="19"/>
        <v>379.91</v>
      </c>
      <c r="K63" s="83"/>
      <c r="L63" s="183">
        <f ca="1">IF(L$13="",0,CHOOSE(Detalhamento.OpçãoServiços,OFFSET(Import.PLQ,$A63-1,L$15-1,1,1),IF($E63&lt;&gt;1,IF(ISNUMBER(INDEX(Import.PLE,Detalhamento!$E63,Detalhamento!L$15)),IF(INDEX(Import.PLE,Detalhamento!$E63,Detalhamento!L$15)&lt;=mediçao,OFFSET(Import.PLQ,$A63-1,L$15-1,1,1),0),0),PLE!$AA$28*OFFSET(Import.PLQ,$A63-1,L$15-1,1,1)),IF($E63&lt;&gt;1,IF(ISNUMBER(INDEX(Import.PLE,Detalhamento!$E63,Detalhamento!L$15)),IF(INDEX(Import.PLE,Detalhamento!$E63,Detalhamento!L$15)&lt;=mediçao,0,OFFSET(Import.PLQ,$A63-1,L$15-1,1,1)),OFFSET(Import.PLQ,$A63-1,L$15-1,1,1)),(1-PLE!$AA$28)*OFFSET(Import.PLQ,$A63-1,L$15-1,1,1))))</f>
        <v>0</v>
      </c>
      <c r="M63" s="183">
        <f ca="1">IF(M$13="",0,CHOOSE(Detalhamento.OpçãoServiços,OFFSET(Import.PLQ,$A63-1,M$15-1,1,1),IF($E63&lt;&gt;1,IF(ISNUMBER(INDEX(Import.PLE,Detalhamento!$E63,Detalhamento!M$15)),IF(INDEX(Import.PLE,Detalhamento!$E63,Detalhamento!M$15)&lt;=mediçao,OFFSET(Import.PLQ,$A63-1,M$15-1,1,1),0),0),PLE!$AA$28*OFFSET(Import.PLQ,$A63-1,M$15-1,1,1)),IF($E63&lt;&gt;1,IF(ISNUMBER(INDEX(Import.PLE,Detalhamento!$E63,Detalhamento!M$15)),IF(INDEX(Import.PLE,Detalhamento!$E63,Detalhamento!M$15)&lt;=mediçao,0,OFFSET(Import.PLQ,$A63-1,M$15-1,1,1)),OFFSET(Import.PLQ,$A63-1,M$15-1,1,1)),(1-PLE!$AA$28)*OFFSET(Import.PLQ,$A63-1,M$15-1,1,1))))</f>
        <v>0</v>
      </c>
      <c r="N63" s="183">
        <f ca="1">IF(N$13="",0,CHOOSE(Detalhamento.OpçãoServiços,OFFSET(Import.PLQ,$A63-1,N$15-1,1,1),IF($E63&lt;&gt;1,IF(ISNUMBER(INDEX(Import.PLE,Detalhamento!$E63,Detalhamento!N$15)),IF(INDEX(Import.PLE,Detalhamento!$E63,Detalhamento!N$15)&lt;=mediçao,OFFSET(Import.PLQ,$A63-1,N$15-1,1,1),0),0),PLE!$AA$28*OFFSET(Import.PLQ,$A63-1,N$15-1,1,1)),IF($E63&lt;&gt;1,IF(ISNUMBER(INDEX(Import.PLE,Detalhamento!$E63,Detalhamento!N$15)),IF(INDEX(Import.PLE,Detalhamento!$E63,Detalhamento!N$15)&lt;=mediçao,0,OFFSET(Import.PLQ,$A63-1,N$15-1,1,1)),OFFSET(Import.PLQ,$A63-1,N$15-1,1,1)),(1-PLE!$AA$28)*OFFSET(Import.PLQ,$A63-1,N$15-1,1,1))))</f>
        <v>0</v>
      </c>
      <c r="O63" s="183">
        <f ca="1">IF(O$13="",0,CHOOSE(Detalhamento.OpçãoServiços,OFFSET(Import.PLQ,$A63-1,O$15-1,1,1),IF($E63&lt;&gt;1,IF(ISNUMBER(INDEX(Import.PLE,Detalhamento!$E63,Detalhamento!O$15)),IF(INDEX(Import.PLE,Detalhamento!$E63,Detalhamento!O$15)&lt;=mediçao,OFFSET(Import.PLQ,$A63-1,O$15-1,1,1),0),0),PLE!$AA$28*OFFSET(Import.PLQ,$A63-1,O$15-1,1,1)),IF($E63&lt;&gt;1,IF(ISNUMBER(INDEX(Import.PLE,Detalhamento!$E63,Detalhamento!O$15)),IF(INDEX(Import.PLE,Detalhamento!$E63,Detalhamento!O$15)&lt;=mediçao,0,OFFSET(Import.PLQ,$A63-1,O$15-1,1,1)),OFFSET(Import.PLQ,$A63-1,O$15-1,1,1)),(1-PLE!$AA$28)*OFFSET(Import.PLQ,$A63-1,O$15-1,1,1))))</f>
        <v>379.91</v>
      </c>
      <c r="P63" s="183">
        <f ca="1">IF(P$13="",0,CHOOSE(Detalhamento.OpçãoServiços,OFFSET(Import.PLQ,$A63-1,P$15-1,1,1),IF($E63&lt;&gt;1,IF(ISNUMBER(INDEX(Import.PLE,Detalhamento!$E63,Detalhamento!P$15)),IF(INDEX(Import.PLE,Detalhamento!$E63,Detalhamento!P$15)&lt;=mediçao,OFFSET(Import.PLQ,$A63-1,P$15-1,1,1),0),0),PLE!$AA$28*OFFSET(Import.PLQ,$A63-1,P$15-1,1,1)),IF($E63&lt;&gt;1,IF(ISNUMBER(INDEX(Import.PLE,Detalhamento!$E63,Detalhamento!P$15)),IF(INDEX(Import.PLE,Detalhamento!$E63,Detalhamento!P$15)&lt;=mediçao,0,OFFSET(Import.PLQ,$A63-1,P$15-1,1,1)),OFFSET(Import.PLQ,$A63-1,P$15-1,1,1)),(1-PLE!$AA$28)*OFFSET(Import.PLQ,$A63-1,P$15-1,1,1))))</f>
        <v>0</v>
      </c>
      <c r="Q63" s="183">
        <f ca="1">IF(Q$13="",0,CHOOSE(Detalhamento.OpçãoServiços,OFFSET(Import.PLQ,$A63-1,Q$15-1,1,1),IF($E63&lt;&gt;1,IF(ISNUMBER(INDEX(Import.PLE,Detalhamento!$E63,Detalhamento!Q$15)),IF(INDEX(Import.PLE,Detalhamento!$E63,Detalhamento!Q$15)&lt;=mediçao,OFFSET(Import.PLQ,$A63-1,Q$15-1,1,1),0),0),PLE!$AA$28*OFFSET(Import.PLQ,$A63-1,Q$15-1,1,1)),IF($E63&lt;&gt;1,IF(ISNUMBER(INDEX(Import.PLE,Detalhamento!$E63,Detalhamento!Q$15)),IF(INDEX(Import.PLE,Detalhamento!$E63,Detalhamento!Q$15)&lt;=mediçao,0,OFFSET(Import.PLQ,$A63-1,Q$15-1,1,1)),OFFSET(Import.PLQ,$A63-1,Q$15-1,1,1)),(1-PLE!$AA$28)*OFFSET(Import.PLQ,$A63-1,Q$15-1,1,1))))</f>
        <v>0</v>
      </c>
      <c r="R63" s="183">
        <f ca="1">IF(R$13="",0,CHOOSE(Detalhamento.OpçãoServiços,OFFSET(Import.PLQ,$A63-1,R$15-1,1,1),IF($E63&lt;&gt;1,IF(ISNUMBER(INDEX(Import.PLE,Detalhamento!$E63,Detalhamento!R$15)),IF(INDEX(Import.PLE,Detalhamento!$E63,Detalhamento!R$15)&lt;=mediçao,OFFSET(Import.PLQ,$A63-1,R$15-1,1,1),0),0),PLE!$AA$28*OFFSET(Import.PLQ,$A63-1,R$15-1,1,1)),IF($E63&lt;&gt;1,IF(ISNUMBER(INDEX(Import.PLE,Detalhamento!$E63,Detalhamento!R$15)),IF(INDEX(Import.PLE,Detalhamento!$E63,Detalhamento!R$15)&lt;=mediçao,0,OFFSET(Import.PLQ,$A63-1,R$15-1,1,1)),OFFSET(Import.PLQ,$A63-1,R$15-1,1,1)),(1-PLE!$AA$28)*OFFSET(Import.PLQ,$A63-1,R$15-1,1,1))))</f>
        <v>0</v>
      </c>
      <c r="S63" s="183">
        <f ca="1">IF(S$13="",0,CHOOSE(Detalhamento.OpçãoServiços,OFFSET(Import.PLQ,$A63-1,S$15-1,1,1),IF($E63&lt;&gt;1,IF(ISNUMBER(INDEX(Import.PLE,Detalhamento!$E63,Detalhamento!S$15)),IF(INDEX(Import.PLE,Detalhamento!$E63,Detalhamento!S$15)&lt;=mediçao,OFFSET(Import.PLQ,$A63-1,S$15-1,1,1),0),0),PLE!$AA$28*OFFSET(Import.PLQ,$A63-1,S$15-1,1,1)),IF($E63&lt;&gt;1,IF(ISNUMBER(INDEX(Import.PLE,Detalhamento!$E63,Detalhamento!S$15)),IF(INDEX(Import.PLE,Detalhamento!$E63,Detalhamento!S$15)&lt;=mediçao,0,OFFSET(Import.PLQ,$A63-1,S$15-1,1,1)),OFFSET(Import.PLQ,$A63-1,S$15-1,1,1)),(1-PLE!$AA$28)*OFFSET(Import.PLQ,$A63-1,S$15-1,1,1))))</f>
        <v>0</v>
      </c>
      <c r="T63" s="183">
        <f ca="1">IF(T$13="",0,CHOOSE(Detalhamento.OpçãoServiços,OFFSET(Import.PLQ,$A63-1,T$15-1,1,1),IF($E63&lt;&gt;1,IF(ISNUMBER(INDEX(Import.PLE,Detalhamento!$E63,Detalhamento!T$15)),IF(INDEX(Import.PLE,Detalhamento!$E63,Detalhamento!T$15)&lt;=mediçao,OFFSET(Import.PLQ,$A63-1,T$15-1,1,1),0),0),PLE!$AA$28*OFFSET(Import.PLQ,$A63-1,T$15-1,1,1)),IF($E63&lt;&gt;1,IF(ISNUMBER(INDEX(Import.PLE,Detalhamento!$E63,Detalhamento!T$15)),IF(INDEX(Import.PLE,Detalhamento!$E63,Detalhamento!T$15)&lt;=mediçao,0,OFFSET(Import.PLQ,$A63-1,T$15-1,1,1)),OFFSET(Import.PLQ,$A63-1,T$15-1,1,1)),(1-PLE!$AA$28)*OFFSET(Import.PLQ,$A63-1,T$15-1,1,1))))</f>
        <v>0</v>
      </c>
      <c r="U63" s="183">
        <f ca="1">IF(U$13="",0,CHOOSE(Detalhamento.OpçãoServiços,OFFSET(Import.PLQ,$A63-1,U$15-1,1,1),IF($E63&lt;&gt;1,IF(ISNUMBER(INDEX(Import.PLE,Detalhamento!$E63,Detalhamento!U$15)),IF(INDEX(Import.PLE,Detalhamento!$E63,Detalhamento!U$15)&lt;=mediçao,OFFSET(Import.PLQ,$A63-1,U$15-1,1,1),0),0),PLE!$AA$28*OFFSET(Import.PLQ,$A63-1,U$15-1,1,1)),IF($E63&lt;&gt;1,IF(ISNUMBER(INDEX(Import.PLE,Detalhamento!$E63,Detalhamento!U$15)),IF(INDEX(Import.PLE,Detalhamento!$E63,Detalhamento!U$15)&lt;=mediçao,0,OFFSET(Import.PLQ,$A63-1,U$15-1,1,1)),OFFSET(Import.PLQ,$A63-1,U$15-1,1,1)),(1-PLE!$AA$28)*OFFSET(Import.PLQ,$A63-1,U$15-1,1,1))))</f>
        <v>0</v>
      </c>
      <c r="V63" s="183">
        <f ca="1">IF(V$13="",0,CHOOSE(Detalhamento.OpçãoServiços,OFFSET(Import.PLQ,$A63-1,V$15-1,1,1),IF($E63&lt;&gt;1,IF(ISNUMBER(INDEX(Import.PLE,Detalhamento!$E63,Detalhamento!V$15)),IF(INDEX(Import.PLE,Detalhamento!$E63,Detalhamento!V$15)&lt;=mediçao,OFFSET(Import.PLQ,$A63-1,V$15-1,1,1),0),0),PLE!$AA$28*OFFSET(Import.PLQ,$A63-1,V$15-1,1,1)),IF($E63&lt;&gt;1,IF(ISNUMBER(INDEX(Import.PLE,Detalhamento!$E63,Detalhamento!V$15)),IF(INDEX(Import.PLE,Detalhamento!$E63,Detalhamento!V$15)&lt;=mediçao,0,OFFSET(Import.PLQ,$A63-1,V$15-1,1,1)),OFFSET(Import.PLQ,$A63-1,V$15-1,1,1)),(1-PLE!$AA$28)*OFFSET(Import.PLQ,$A63-1,V$15-1,1,1))))</f>
        <v>0</v>
      </c>
      <c r="W63" s="183">
        <f ca="1">IF(W$13="",0,CHOOSE(Detalhamento.OpçãoServiços,OFFSET(Import.PLQ,$A63-1,W$15-1,1,1),IF($E63&lt;&gt;1,IF(ISNUMBER(INDEX(Import.PLE,Detalhamento!$E63,Detalhamento!W$15)),IF(INDEX(Import.PLE,Detalhamento!$E63,Detalhamento!W$15)&lt;=mediçao,OFFSET(Import.PLQ,$A63-1,W$15-1,1,1),0),0),PLE!$AA$28*OFFSET(Import.PLQ,$A63-1,W$15-1,1,1)),IF($E63&lt;&gt;1,IF(ISNUMBER(INDEX(Import.PLE,Detalhamento!$E63,Detalhamento!W$15)),IF(INDEX(Import.PLE,Detalhamento!$E63,Detalhamento!W$15)&lt;=mediçao,0,OFFSET(Import.PLQ,$A63-1,W$15-1,1,1)),OFFSET(Import.PLQ,$A63-1,W$15-1,1,1)),(1-PLE!$AA$28)*OFFSET(Import.PLQ,$A63-1,W$15-1,1,1))))</f>
        <v>0</v>
      </c>
      <c r="X63" s="183">
        <f ca="1">IF(X$13="",0,CHOOSE(Detalhamento.OpçãoServiços,OFFSET(Import.PLQ,$A63-1,X$15-1,1,1),IF($E63&lt;&gt;1,IF(ISNUMBER(INDEX(Import.PLE,Detalhamento!$E63,Detalhamento!X$15)),IF(INDEX(Import.PLE,Detalhamento!$E63,Detalhamento!X$15)&lt;=mediçao,OFFSET(Import.PLQ,$A63-1,X$15-1,1,1),0),0),PLE!$AA$28*OFFSET(Import.PLQ,$A63-1,X$15-1,1,1)),IF($E63&lt;&gt;1,IF(ISNUMBER(INDEX(Import.PLE,Detalhamento!$E63,Detalhamento!X$15)),IF(INDEX(Import.PLE,Detalhamento!$E63,Detalhamento!X$15)&lt;=mediçao,0,OFFSET(Import.PLQ,$A63-1,X$15-1,1,1)),OFFSET(Import.PLQ,$A63-1,X$15-1,1,1)),(1-PLE!$AA$28)*OFFSET(Import.PLQ,$A63-1,X$15-1,1,1))))</f>
        <v>0</v>
      </c>
      <c r="Y63" s="183">
        <f ca="1">IF(Y$13="",0,CHOOSE(Detalhamento.OpçãoServiços,OFFSET(Import.PLQ,$A63-1,Y$15-1,1,1),IF($E63&lt;&gt;1,IF(ISNUMBER(INDEX(Import.PLE,Detalhamento!$E63,Detalhamento!Y$15)),IF(INDEX(Import.PLE,Detalhamento!$E63,Detalhamento!Y$15)&lt;=mediçao,OFFSET(Import.PLQ,$A63-1,Y$15-1,1,1),0),0),PLE!$AA$28*OFFSET(Import.PLQ,$A63-1,Y$15-1,1,1)),IF($E63&lt;&gt;1,IF(ISNUMBER(INDEX(Import.PLE,Detalhamento!$E63,Detalhamento!Y$15)),IF(INDEX(Import.PLE,Detalhamento!$E63,Detalhamento!Y$15)&lt;=mediçao,0,OFFSET(Import.PLQ,$A63-1,Y$15-1,1,1)),OFFSET(Import.PLQ,$A63-1,Y$15-1,1,1)),(1-PLE!$AA$28)*OFFSET(Import.PLQ,$A63-1,Y$15-1,1,1))))</f>
        <v>0</v>
      </c>
      <c r="Z63" s="183">
        <f ca="1">IF(Z$13="",0,CHOOSE(Detalhamento.OpçãoServiços,OFFSET(Import.PLQ,$A63-1,Z$15-1,1,1),IF($E63&lt;&gt;1,IF(ISNUMBER(INDEX(Import.PLE,Detalhamento!$E63,Detalhamento!Z$15)),IF(INDEX(Import.PLE,Detalhamento!$E63,Detalhamento!Z$15)&lt;=mediçao,OFFSET(Import.PLQ,$A63-1,Z$15-1,1,1),0),0),PLE!$AA$28*OFFSET(Import.PLQ,$A63-1,Z$15-1,1,1)),IF($E63&lt;&gt;1,IF(ISNUMBER(INDEX(Import.PLE,Detalhamento!$E63,Detalhamento!Z$15)),IF(INDEX(Import.PLE,Detalhamento!$E63,Detalhamento!Z$15)&lt;=mediçao,0,OFFSET(Import.PLQ,$A63-1,Z$15-1,1,1)),OFFSET(Import.PLQ,$A63-1,Z$15-1,1,1)),(1-PLE!$AA$28)*OFFSET(Import.PLQ,$A63-1,Z$15-1,1,1))))</f>
        <v>0</v>
      </c>
      <c r="AA63" s="183">
        <f ca="1">IF(AA$13="",0,CHOOSE(Detalhamento.OpçãoServiços,OFFSET(Import.PLQ,$A63-1,AA$15-1,1,1),IF($E63&lt;&gt;1,IF(ISNUMBER(INDEX(Import.PLE,Detalhamento!$E63,Detalhamento!AA$15)),IF(INDEX(Import.PLE,Detalhamento!$E63,Detalhamento!AA$15)&lt;=mediçao,OFFSET(Import.PLQ,$A63-1,AA$15-1,1,1),0),0),PLE!$AA$28*OFFSET(Import.PLQ,$A63-1,AA$15-1,1,1)),IF($E63&lt;&gt;1,IF(ISNUMBER(INDEX(Import.PLE,Detalhamento!$E63,Detalhamento!AA$15)),IF(INDEX(Import.PLE,Detalhamento!$E63,Detalhamento!AA$15)&lt;=mediçao,0,OFFSET(Import.PLQ,$A63-1,AA$15-1,1,1)),OFFSET(Import.PLQ,$A63-1,AA$15-1,1,1)),(1-PLE!$AA$28)*OFFSET(Import.PLQ,$A63-1,AA$15-1,1,1))))</f>
        <v>0</v>
      </c>
      <c r="AB63" s="183">
        <f ca="1">IF(AB$13="",0,CHOOSE(Detalhamento.OpçãoServiços,OFFSET(Import.PLQ,$A63-1,AB$15-1,1,1),IF($E63&lt;&gt;1,IF(ISNUMBER(INDEX(Import.PLE,Detalhamento!$E63,Detalhamento!AB$15)),IF(INDEX(Import.PLE,Detalhamento!$E63,Detalhamento!AB$15)&lt;=mediçao,OFFSET(Import.PLQ,$A63-1,AB$15-1,1,1),0),0),PLE!$AA$28*OFFSET(Import.PLQ,$A63-1,AB$15-1,1,1)),IF($E63&lt;&gt;1,IF(ISNUMBER(INDEX(Import.PLE,Detalhamento!$E63,Detalhamento!AB$15)),IF(INDEX(Import.PLE,Detalhamento!$E63,Detalhamento!AB$15)&lt;=mediçao,0,OFFSET(Import.PLQ,$A63-1,AB$15-1,1,1)),OFFSET(Import.PLQ,$A63-1,AB$15-1,1,1)),(1-PLE!$AA$28)*OFFSET(Import.PLQ,$A63-1,AB$15-1,1,1))))</f>
        <v>0</v>
      </c>
      <c r="AC63" s="183">
        <f ca="1">IF(AC$13="",0,CHOOSE(Detalhamento.OpçãoServiços,OFFSET(Import.PLQ,$A63-1,AC$15-1,1,1),IF($E63&lt;&gt;1,IF(ISNUMBER(INDEX(Import.PLE,Detalhamento!$E63,Detalhamento!AC$15)),IF(INDEX(Import.PLE,Detalhamento!$E63,Detalhamento!AC$15)&lt;=mediçao,OFFSET(Import.PLQ,$A63-1,AC$15-1,1,1),0),0),PLE!$AA$28*OFFSET(Import.PLQ,$A63-1,AC$15-1,1,1)),IF($E63&lt;&gt;1,IF(ISNUMBER(INDEX(Import.PLE,Detalhamento!$E63,Detalhamento!AC$15)),IF(INDEX(Import.PLE,Detalhamento!$E63,Detalhamento!AC$15)&lt;=mediçao,0,OFFSET(Import.PLQ,$A63-1,AC$15-1,1,1)),OFFSET(Import.PLQ,$A63-1,AC$15-1,1,1)),(1-PLE!$AA$28)*OFFSET(Import.PLQ,$A63-1,AC$15-1,1,1))))</f>
        <v>0</v>
      </c>
      <c r="AD63" s="183">
        <f ca="1">IF(AD$13="",0,CHOOSE(Detalhamento.OpçãoServiços,OFFSET(Import.PLQ,$A63-1,AD$15-1,1,1),IF($E63&lt;&gt;1,IF(ISNUMBER(INDEX(Import.PLE,Detalhamento!$E63,Detalhamento!AD$15)),IF(INDEX(Import.PLE,Detalhamento!$E63,Detalhamento!AD$15)&lt;=mediçao,OFFSET(Import.PLQ,$A63-1,AD$15-1,1,1),0),0),PLE!$AA$28*OFFSET(Import.PLQ,$A63-1,AD$15-1,1,1)),IF($E63&lt;&gt;1,IF(ISNUMBER(INDEX(Import.PLE,Detalhamento!$E63,Detalhamento!AD$15)),IF(INDEX(Import.PLE,Detalhamento!$E63,Detalhamento!AD$15)&lt;=mediçao,0,OFFSET(Import.PLQ,$A63-1,AD$15-1,1,1)),OFFSET(Import.PLQ,$A63-1,AD$15-1,1,1)),(1-PLE!$AA$28)*OFFSET(Import.PLQ,$A63-1,AD$15-1,1,1))))</f>
        <v>0</v>
      </c>
      <c r="AE63" s="183">
        <f ca="1">IF(AE$13="",0,CHOOSE(Detalhamento.OpçãoServiços,OFFSET(Import.PLQ,$A63-1,AE$15-1,1,1),IF($E63&lt;&gt;1,IF(ISNUMBER(INDEX(Import.PLE,Detalhamento!$E63,Detalhamento!AE$15)),IF(INDEX(Import.PLE,Detalhamento!$E63,Detalhamento!AE$15)&lt;=mediçao,OFFSET(Import.PLQ,$A63-1,AE$15-1,1,1),0),0),PLE!$AA$28*OFFSET(Import.PLQ,$A63-1,AE$15-1,1,1)),IF($E63&lt;&gt;1,IF(ISNUMBER(INDEX(Import.PLE,Detalhamento!$E63,Detalhamento!AE$15)),IF(INDEX(Import.PLE,Detalhamento!$E63,Detalhamento!AE$15)&lt;=mediçao,0,OFFSET(Import.PLQ,$A63-1,AE$15-1,1,1)),OFFSET(Import.PLQ,$A63-1,AE$15-1,1,1)),(1-PLE!$AA$28)*OFFSET(Import.PLQ,$A63-1,AE$15-1,1,1))))</f>
        <v>0</v>
      </c>
      <c r="AF63" s="183">
        <f ca="1">IF(AF$13="",0,CHOOSE(Detalhamento.OpçãoServiços,OFFSET(Import.PLQ,$A63-1,AF$15-1,1,1),IF($E63&lt;&gt;1,IF(ISNUMBER(INDEX(Import.PLE,Detalhamento!$E63,Detalhamento!AF$15)),IF(INDEX(Import.PLE,Detalhamento!$E63,Detalhamento!AF$15)&lt;=mediçao,OFFSET(Import.PLQ,$A63-1,AF$15-1,1,1),0),0),PLE!$AA$28*OFFSET(Import.PLQ,$A63-1,AF$15-1,1,1)),IF($E63&lt;&gt;1,IF(ISNUMBER(INDEX(Import.PLE,Detalhamento!$E63,Detalhamento!AF$15)),IF(INDEX(Import.PLE,Detalhamento!$E63,Detalhamento!AF$15)&lt;=mediçao,0,OFFSET(Import.PLQ,$A63-1,AF$15-1,1,1)),OFFSET(Import.PLQ,$A63-1,AF$15-1,1,1)),(1-PLE!$AA$28)*OFFSET(Import.PLQ,$A63-1,AF$15-1,1,1))))</f>
        <v>0</v>
      </c>
      <c r="AG63" s="183">
        <f ca="1">IF(AG$13="",0,CHOOSE(Detalhamento.OpçãoServiços,OFFSET(Import.PLQ,$A63-1,AG$15-1,1,1),IF($E63&lt;&gt;1,IF(ISNUMBER(INDEX(Import.PLE,Detalhamento!$E63,Detalhamento!AG$15)),IF(INDEX(Import.PLE,Detalhamento!$E63,Detalhamento!AG$15)&lt;=mediçao,OFFSET(Import.PLQ,$A63-1,AG$15-1,1,1),0),0),PLE!$AA$28*OFFSET(Import.PLQ,$A63-1,AG$15-1,1,1)),IF($E63&lt;&gt;1,IF(ISNUMBER(INDEX(Import.PLE,Detalhamento!$E63,Detalhamento!AG$15)),IF(INDEX(Import.PLE,Detalhamento!$E63,Detalhamento!AG$15)&lt;=mediçao,0,OFFSET(Import.PLQ,$A63-1,AG$15-1,1,1)),OFFSET(Import.PLQ,$A63-1,AG$15-1,1,1)),(1-PLE!$AA$28)*OFFSET(Import.PLQ,$A63-1,AG$15-1,1,1))))</f>
        <v>0</v>
      </c>
      <c r="AH63" s="183">
        <f ca="1">IF(AH$13="",0,CHOOSE(Detalhamento.OpçãoServiços,OFFSET(Import.PLQ,$A63-1,AH$15-1,1,1),IF($E63&lt;&gt;1,IF(ISNUMBER(INDEX(Import.PLE,Detalhamento!$E63,Detalhamento!AH$15)),IF(INDEX(Import.PLE,Detalhamento!$E63,Detalhamento!AH$15)&lt;=mediçao,OFFSET(Import.PLQ,$A63-1,AH$15-1,1,1),0),0),PLE!$AA$28*OFFSET(Import.PLQ,$A63-1,AH$15-1,1,1)),IF($E63&lt;&gt;1,IF(ISNUMBER(INDEX(Import.PLE,Detalhamento!$E63,Detalhamento!AH$15)),IF(INDEX(Import.PLE,Detalhamento!$E63,Detalhamento!AH$15)&lt;=mediçao,0,OFFSET(Import.PLQ,$A63-1,AH$15-1,1,1)),OFFSET(Import.PLQ,$A63-1,AH$15-1,1,1)),(1-PLE!$AA$28)*OFFSET(Import.PLQ,$A63-1,AH$15-1,1,1))))</f>
        <v>0</v>
      </c>
      <c r="AI63" s="183">
        <f ca="1">IF(AI$13="",0,CHOOSE(Detalhamento.OpçãoServiços,OFFSET(Import.PLQ,$A63-1,AI$15-1,1,1),IF($E63&lt;&gt;1,IF(ISNUMBER(INDEX(Import.PLE,Detalhamento!$E63,Detalhamento!AI$15)),IF(INDEX(Import.PLE,Detalhamento!$E63,Detalhamento!AI$15)&lt;=mediçao,OFFSET(Import.PLQ,$A63-1,AI$15-1,1,1),0),0),PLE!$AA$28*OFFSET(Import.PLQ,$A63-1,AI$15-1,1,1)),IF($E63&lt;&gt;1,IF(ISNUMBER(INDEX(Import.PLE,Detalhamento!$E63,Detalhamento!AI$15)),IF(INDEX(Import.PLE,Detalhamento!$E63,Detalhamento!AI$15)&lt;=mediçao,0,OFFSET(Import.PLQ,$A63-1,AI$15-1,1,1)),OFFSET(Import.PLQ,$A63-1,AI$15-1,1,1)),(1-PLE!$AA$28)*OFFSET(Import.PLQ,$A63-1,AI$15-1,1,1))))</f>
        <v>0</v>
      </c>
      <c r="AJ63" s="183">
        <f ca="1">IF(AJ$13="",0,CHOOSE(Detalhamento.OpçãoServiços,OFFSET(Import.PLQ,$A63-1,AJ$15-1,1,1),IF($E63&lt;&gt;1,IF(ISNUMBER(INDEX(Import.PLE,Detalhamento!$E63,Detalhamento!AJ$15)),IF(INDEX(Import.PLE,Detalhamento!$E63,Detalhamento!AJ$15)&lt;=mediçao,OFFSET(Import.PLQ,$A63-1,AJ$15-1,1,1),0),0),PLE!$AA$28*OFFSET(Import.PLQ,$A63-1,AJ$15-1,1,1)),IF($E63&lt;&gt;1,IF(ISNUMBER(INDEX(Import.PLE,Detalhamento!$E63,Detalhamento!AJ$15)),IF(INDEX(Import.PLE,Detalhamento!$E63,Detalhamento!AJ$15)&lt;=mediçao,0,OFFSET(Import.PLQ,$A63-1,AJ$15-1,1,1)),OFFSET(Import.PLQ,$A63-1,AJ$15-1,1,1)),(1-PLE!$AA$28)*OFFSET(Import.PLQ,$A63-1,AJ$15-1,1,1))))</f>
        <v>0</v>
      </c>
      <c r="AK63" s="183">
        <f ca="1">IF(AK$13="",0,CHOOSE(Detalhamento.OpçãoServiços,OFFSET(Import.PLQ,$A63-1,AK$15-1,1,1),IF($E63&lt;&gt;1,IF(ISNUMBER(INDEX(Import.PLE,Detalhamento!$E63,Detalhamento!AK$15)),IF(INDEX(Import.PLE,Detalhamento!$E63,Detalhamento!AK$15)&lt;=mediçao,OFFSET(Import.PLQ,$A63-1,AK$15-1,1,1),0),0),PLE!$AA$28*OFFSET(Import.PLQ,$A63-1,AK$15-1,1,1)),IF($E63&lt;&gt;1,IF(ISNUMBER(INDEX(Import.PLE,Detalhamento!$E63,Detalhamento!AK$15)),IF(INDEX(Import.PLE,Detalhamento!$E63,Detalhamento!AK$15)&lt;=mediçao,0,OFFSET(Import.PLQ,$A63-1,AK$15-1,1,1)),OFFSET(Import.PLQ,$A63-1,AK$15-1,1,1)),(1-PLE!$AA$28)*OFFSET(Import.PLQ,$A63-1,AK$15-1,1,1))))</f>
        <v>0</v>
      </c>
      <c r="AL63" s="183">
        <f ca="1">IF(AL$13="",0,CHOOSE(Detalhamento.OpçãoServiços,OFFSET(Import.PLQ,$A63-1,AL$15-1,1,1),IF($E63&lt;&gt;1,IF(ISNUMBER(INDEX(Import.PLE,Detalhamento!$E63,Detalhamento!AL$15)),IF(INDEX(Import.PLE,Detalhamento!$E63,Detalhamento!AL$15)&lt;=mediçao,OFFSET(Import.PLQ,$A63-1,AL$15-1,1,1),0),0),PLE!$AA$28*OFFSET(Import.PLQ,$A63-1,AL$15-1,1,1)),IF($E63&lt;&gt;1,IF(ISNUMBER(INDEX(Import.PLE,Detalhamento!$E63,Detalhamento!AL$15)),IF(INDEX(Import.PLE,Detalhamento!$E63,Detalhamento!AL$15)&lt;=mediçao,0,OFFSET(Import.PLQ,$A63-1,AL$15-1,1,1)),OFFSET(Import.PLQ,$A63-1,AL$15-1,1,1)),(1-PLE!$AA$28)*OFFSET(Import.PLQ,$A63-1,AL$15-1,1,1))))</f>
        <v>0</v>
      </c>
      <c r="AM63" s="183">
        <f ca="1">IF(AM$13="",0,CHOOSE(Detalhamento.OpçãoServiços,OFFSET(Import.PLQ,$A63-1,AM$15-1,1,1),IF($E63&lt;&gt;1,IF(ISNUMBER(INDEX(Import.PLE,Detalhamento!$E63,Detalhamento!AM$15)),IF(INDEX(Import.PLE,Detalhamento!$E63,Detalhamento!AM$15)&lt;=mediçao,OFFSET(Import.PLQ,$A63-1,AM$15-1,1,1),0),0),PLE!$AA$28*OFFSET(Import.PLQ,$A63-1,AM$15-1,1,1)),IF($E63&lt;&gt;1,IF(ISNUMBER(INDEX(Import.PLE,Detalhamento!$E63,Detalhamento!AM$15)),IF(INDEX(Import.PLE,Detalhamento!$E63,Detalhamento!AM$15)&lt;=mediçao,0,OFFSET(Import.PLQ,$A63-1,AM$15-1,1,1)),OFFSET(Import.PLQ,$A63-1,AM$15-1,1,1)),(1-PLE!$AA$28)*OFFSET(Import.PLQ,$A63-1,AM$15-1,1,1))))</f>
        <v>0</v>
      </c>
      <c r="AN63" s="183">
        <f ca="1">IF(AN$13="",0,CHOOSE(Detalhamento.OpçãoServiços,OFFSET(Import.PLQ,$A63-1,AN$15-1,1,1),IF($E63&lt;&gt;1,IF(ISNUMBER(INDEX(Import.PLE,Detalhamento!$E63,Detalhamento!AN$15)),IF(INDEX(Import.PLE,Detalhamento!$E63,Detalhamento!AN$15)&lt;=mediçao,OFFSET(Import.PLQ,$A63-1,AN$15-1,1,1),0),0),PLE!$AA$28*OFFSET(Import.PLQ,$A63-1,AN$15-1,1,1)),IF($E63&lt;&gt;1,IF(ISNUMBER(INDEX(Import.PLE,Detalhamento!$E63,Detalhamento!AN$15)),IF(INDEX(Import.PLE,Detalhamento!$E63,Detalhamento!AN$15)&lt;=mediçao,0,OFFSET(Import.PLQ,$A63-1,AN$15-1,1,1)),OFFSET(Import.PLQ,$A63-1,AN$15-1,1,1)),(1-PLE!$AA$28)*OFFSET(Import.PLQ,$A63-1,AN$15-1,1,1))))</f>
        <v>0</v>
      </c>
      <c r="AO63" s="183">
        <f ca="1">IF(AO$13="",0,CHOOSE(Detalhamento.OpçãoServiços,OFFSET(Import.PLQ,$A63-1,AO$15-1,1,1),IF($E63&lt;&gt;1,IF(ISNUMBER(INDEX(Import.PLE,Detalhamento!$E63,Detalhamento!AO$15)),IF(INDEX(Import.PLE,Detalhamento!$E63,Detalhamento!AO$15)&lt;=mediçao,OFFSET(Import.PLQ,$A63-1,AO$15-1,1,1),0),0),PLE!$AA$28*OFFSET(Import.PLQ,$A63-1,AO$15-1,1,1)),IF($E63&lt;&gt;1,IF(ISNUMBER(INDEX(Import.PLE,Detalhamento!$E63,Detalhamento!AO$15)),IF(INDEX(Import.PLE,Detalhamento!$E63,Detalhamento!AO$15)&lt;=mediçao,0,OFFSET(Import.PLQ,$A63-1,AO$15-1,1,1)),OFFSET(Import.PLQ,$A63-1,AO$15-1,1,1)),(1-PLE!$AA$28)*OFFSET(Import.PLQ,$A63-1,AO$15-1,1,1))))</f>
        <v>0</v>
      </c>
      <c r="AP63" s="183">
        <f ca="1">IF(AP$13="",0,CHOOSE(Detalhamento.OpçãoServiços,OFFSET(Import.PLQ,$A63-1,AP$15-1,1,1),IF($E63&lt;&gt;1,IF(ISNUMBER(INDEX(Import.PLE,Detalhamento!$E63,Detalhamento!AP$15)),IF(INDEX(Import.PLE,Detalhamento!$E63,Detalhamento!AP$15)&lt;=mediçao,OFFSET(Import.PLQ,$A63-1,AP$15-1,1,1),0),0),PLE!$AA$28*OFFSET(Import.PLQ,$A63-1,AP$15-1,1,1)),IF($E63&lt;&gt;1,IF(ISNUMBER(INDEX(Import.PLE,Detalhamento!$E63,Detalhamento!AP$15)),IF(INDEX(Import.PLE,Detalhamento!$E63,Detalhamento!AP$15)&lt;=mediçao,0,OFFSET(Import.PLQ,$A63-1,AP$15-1,1,1)),OFFSET(Import.PLQ,$A63-1,AP$15-1,1,1)),(1-PLE!$AA$28)*OFFSET(Import.PLQ,$A63-1,AP$15-1,1,1))))</f>
        <v>0</v>
      </c>
      <c r="AQ63" s="183">
        <f ca="1">IF(AQ$13="",0,CHOOSE(Detalhamento.OpçãoServiços,OFFSET(Import.PLQ,$A63-1,AQ$15-1,1,1),IF($E63&lt;&gt;1,IF(ISNUMBER(INDEX(Import.PLE,Detalhamento!$E63,Detalhamento!AQ$15)),IF(INDEX(Import.PLE,Detalhamento!$E63,Detalhamento!AQ$15)&lt;=mediçao,OFFSET(Import.PLQ,$A63-1,AQ$15-1,1,1),0),0),PLE!$AA$28*OFFSET(Import.PLQ,$A63-1,AQ$15-1,1,1)),IF($E63&lt;&gt;1,IF(ISNUMBER(INDEX(Import.PLE,Detalhamento!$E63,Detalhamento!AQ$15)),IF(INDEX(Import.PLE,Detalhamento!$E63,Detalhamento!AQ$15)&lt;=mediçao,0,OFFSET(Import.PLQ,$A63-1,AQ$15-1,1,1)),OFFSET(Import.PLQ,$A63-1,AQ$15-1,1,1)),(1-PLE!$AA$28)*OFFSET(Import.PLQ,$A63-1,AQ$15-1,1,1))))</f>
        <v>0</v>
      </c>
      <c r="AR63" s="183">
        <f ca="1">IF(AR$13="",0,CHOOSE(Detalhamento.OpçãoServiços,OFFSET(Import.PLQ,$A63-1,AR$15-1,1,1),IF($E63&lt;&gt;1,IF(ISNUMBER(INDEX(Import.PLE,Detalhamento!$E63,Detalhamento!AR$15)),IF(INDEX(Import.PLE,Detalhamento!$E63,Detalhamento!AR$15)&lt;=mediçao,OFFSET(Import.PLQ,$A63-1,AR$15-1,1,1),0),0),PLE!$AA$28*OFFSET(Import.PLQ,$A63-1,AR$15-1,1,1)),IF($E63&lt;&gt;1,IF(ISNUMBER(INDEX(Import.PLE,Detalhamento!$E63,Detalhamento!AR$15)),IF(INDEX(Import.PLE,Detalhamento!$E63,Detalhamento!AR$15)&lt;=mediçao,0,OFFSET(Import.PLQ,$A63-1,AR$15-1,1,1)),OFFSET(Import.PLQ,$A63-1,AR$15-1,1,1)),(1-PLE!$AA$28)*OFFSET(Import.PLQ,$A63-1,AR$15-1,1,1))))</f>
        <v>0</v>
      </c>
      <c r="AS63" s="183">
        <f ca="1">IF(AS$13="",0,CHOOSE(Detalhamento.OpçãoServiços,OFFSET(Import.PLQ,$A63-1,AS$15-1,1,1),IF($E63&lt;&gt;1,IF(ISNUMBER(INDEX(Import.PLE,Detalhamento!$E63,Detalhamento!AS$15)),IF(INDEX(Import.PLE,Detalhamento!$E63,Detalhamento!AS$15)&lt;=mediçao,OFFSET(Import.PLQ,$A63-1,AS$15-1,1,1),0),0),PLE!$AA$28*OFFSET(Import.PLQ,$A63-1,AS$15-1,1,1)),IF($E63&lt;&gt;1,IF(ISNUMBER(INDEX(Import.PLE,Detalhamento!$E63,Detalhamento!AS$15)),IF(INDEX(Import.PLE,Detalhamento!$E63,Detalhamento!AS$15)&lt;=mediçao,0,OFFSET(Import.PLQ,$A63-1,AS$15-1,1,1)),OFFSET(Import.PLQ,$A63-1,AS$15-1,1,1)),(1-PLE!$AA$28)*OFFSET(Import.PLQ,$A63-1,AS$15-1,1,1))))</f>
        <v>0</v>
      </c>
      <c r="AT63" s="183">
        <f ca="1">IF(AT$13="",0,CHOOSE(Detalhamento.OpçãoServiços,OFFSET(Import.PLQ,$A63-1,AT$15-1,1,1),IF($E63&lt;&gt;1,IF(ISNUMBER(INDEX(Import.PLE,Detalhamento!$E63,Detalhamento!AT$15)),IF(INDEX(Import.PLE,Detalhamento!$E63,Detalhamento!AT$15)&lt;=mediçao,OFFSET(Import.PLQ,$A63-1,AT$15-1,1,1),0),0),PLE!$AA$28*OFFSET(Import.PLQ,$A63-1,AT$15-1,1,1)),IF($E63&lt;&gt;1,IF(ISNUMBER(INDEX(Import.PLE,Detalhamento!$E63,Detalhamento!AT$15)),IF(INDEX(Import.PLE,Detalhamento!$E63,Detalhamento!AT$15)&lt;=mediçao,0,OFFSET(Import.PLQ,$A63-1,AT$15-1,1,1)),OFFSET(Import.PLQ,$A63-1,AT$15-1,1,1)),(1-PLE!$AA$28)*OFFSET(Import.PLQ,$A63-1,AT$15-1,1,1))))</f>
        <v>0</v>
      </c>
      <c r="AU63" s="183">
        <f ca="1">IF(AU$13="",0,CHOOSE(Detalhamento.OpçãoServiços,OFFSET(Import.PLQ,$A63-1,AU$15-1,1,1),IF($E63&lt;&gt;1,IF(ISNUMBER(INDEX(Import.PLE,Detalhamento!$E63,Detalhamento!AU$15)),IF(INDEX(Import.PLE,Detalhamento!$E63,Detalhamento!AU$15)&lt;=mediçao,OFFSET(Import.PLQ,$A63-1,AU$15-1,1,1),0),0),PLE!$AA$28*OFFSET(Import.PLQ,$A63-1,AU$15-1,1,1)),IF($E63&lt;&gt;1,IF(ISNUMBER(INDEX(Import.PLE,Detalhamento!$E63,Detalhamento!AU$15)),IF(INDEX(Import.PLE,Detalhamento!$E63,Detalhamento!AU$15)&lt;=mediçao,0,OFFSET(Import.PLQ,$A63-1,AU$15-1,1,1)),OFFSET(Import.PLQ,$A63-1,AU$15-1,1,1)),(1-PLE!$AA$28)*OFFSET(Import.PLQ,$A63-1,AU$15-1,1,1))))</f>
        <v>0</v>
      </c>
      <c r="AV63" s="183">
        <f ca="1">IF(AV$13="",0,CHOOSE(Detalhamento.OpçãoServiços,OFFSET(Import.PLQ,$A63-1,AV$15-1,1,1),IF($E63&lt;&gt;1,IF(ISNUMBER(INDEX(Import.PLE,Detalhamento!$E63,Detalhamento!AV$15)),IF(INDEX(Import.PLE,Detalhamento!$E63,Detalhamento!AV$15)&lt;=mediçao,OFFSET(Import.PLQ,$A63-1,AV$15-1,1,1),0),0),PLE!$AA$28*OFFSET(Import.PLQ,$A63-1,AV$15-1,1,1)),IF($E63&lt;&gt;1,IF(ISNUMBER(INDEX(Import.PLE,Detalhamento!$E63,Detalhamento!AV$15)),IF(INDEX(Import.PLE,Detalhamento!$E63,Detalhamento!AV$15)&lt;=mediçao,0,OFFSET(Import.PLQ,$A63-1,AV$15-1,1,1)),OFFSET(Import.PLQ,$A63-1,AV$15-1,1,1)),(1-PLE!$AA$28)*OFFSET(Import.PLQ,$A63-1,AV$15-1,1,1))))</f>
        <v>0</v>
      </c>
      <c r="AW63" s="183">
        <f ca="1">IF(AW$13="",0,CHOOSE(Detalhamento.OpçãoServiços,OFFSET(Import.PLQ,$A63-1,AW$15-1,1,1),IF($E63&lt;&gt;1,IF(ISNUMBER(INDEX(Import.PLE,Detalhamento!$E63,Detalhamento!AW$15)),IF(INDEX(Import.PLE,Detalhamento!$E63,Detalhamento!AW$15)&lt;=mediçao,OFFSET(Import.PLQ,$A63-1,AW$15-1,1,1),0),0),PLE!$AA$28*OFFSET(Import.PLQ,$A63-1,AW$15-1,1,1)),IF($E63&lt;&gt;1,IF(ISNUMBER(INDEX(Import.PLE,Detalhamento!$E63,Detalhamento!AW$15)),IF(INDEX(Import.PLE,Detalhamento!$E63,Detalhamento!AW$15)&lt;=mediçao,0,OFFSET(Import.PLQ,$A63-1,AW$15-1,1,1)),OFFSET(Import.PLQ,$A63-1,AW$15-1,1,1)),(1-PLE!$AA$28)*OFFSET(Import.PLQ,$A63-1,AW$15-1,1,1))))</f>
        <v>0</v>
      </c>
      <c r="AX63" s="183">
        <f ca="1">IF(AX$13="",0,CHOOSE(Detalhamento.OpçãoServiços,OFFSET(Import.PLQ,$A63-1,AX$15-1,1,1),IF($E63&lt;&gt;1,IF(ISNUMBER(INDEX(Import.PLE,Detalhamento!$E63,Detalhamento!AX$15)),IF(INDEX(Import.PLE,Detalhamento!$E63,Detalhamento!AX$15)&lt;=mediçao,OFFSET(Import.PLQ,$A63-1,AX$15-1,1,1),0),0),PLE!$AA$28*OFFSET(Import.PLQ,$A63-1,AX$15-1,1,1)),IF($E63&lt;&gt;1,IF(ISNUMBER(INDEX(Import.PLE,Detalhamento!$E63,Detalhamento!AX$15)),IF(INDEX(Import.PLE,Detalhamento!$E63,Detalhamento!AX$15)&lt;=mediçao,0,OFFSET(Import.PLQ,$A63-1,AX$15-1,1,1)),OFFSET(Import.PLQ,$A63-1,AX$15-1,1,1)),(1-PLE!$AA$28)*OFFSET(Import.PLQ,$A63-1,AX$15-1,1,1))))</f>
        <v>0</v>
      </c>
      <c r="AY63" s="183">
        <f ca="1">IF(AY$13="",0,CHOOSE(Detalhamento.OpçãoServiços,OFFSET(Import.PLQ,$A63-1,AY$15-1,1,1),IF($E63&lt;&gt;1,IF(ISNUMBER(INDEX(Import.PLE,Detalhamento!$E63,Detalhamento!AY$15)),IF(INDEX(Import.PLE,Detalhamento!$E63,Detalhamento!AY$15)&lt;=mediçao,OFFSET(Import.PLQ,$A63-1,AY$15-1,1,1),0),0),PLE!$AA$28*OFFSET(Import.PLQ,$A63-1,AY$15-1,1,1)),IF($E63&lt;&gt;1,IF(ISNUMBER(INDEX(Import.PLE,Detalhamento!$E63,Detalhamento!AY$15)),IF(INDEX(Import.PLE,Detalhamento!$E63,Detalhamento!AY$15)&lt;=mediçao,0,OFFSET(Import.PLQ,$A63-1,AY$15-1,1,1)),OFFSET(Import.PLQ,$A63-1,AY$15-1,1,1)),(1-PLE!$AA$28)*OFFSET(Import.PLQ,$A63-1,AY$15-1,1,1))))</f>
        <v>0</v>
      </c>
      <c r="AZ63" s="183">
        <f ca="1">IF(AZ$13="",0,CHOOSE(Detalhamento.OpçãoServiços,OFFSET(Import.PLQ,$A63-1,AZ$15-1,1,1),IF($E63&lt;&gt;1,IF(ISNUMBER(INDEX(Import.PLE,Detalhamento!$E63,Detalhamento!AZ$15)),IF(INDEX(Import.PLE,Detalhamento!$E63,Detalhamento!AZ$15)&lt;=mediçao,OFFSET(Import.PLQ,$A63-1,AZ$15-1,1,1),0),0),PLE!$AA$28*OFFSET(Import.PLQ,$A63-1,AZ$15-1,1,1)),IF($E63&lt;&gt;1,IF(ISNUMBER(INDEX(Import.PLE,Detalhamento!$E63,Detalhamento!AZ$15)),IF(INDEX(Import.PLE,Detalhamento!$E63,Detalhamento!AZ$15)&lt;=mediçao,0,OFFSET(Import.PLQ,$A63-1,AZ$15-1,1,1)),OFFSET(Import.PLQ,$A63-1,AZ$15-1,1,1)),(1-PLE!$AA$28)*OFFSET(Import.PLQ,$A63-1,AZ$15-1,1,1))))</f>
        <v>0</v>
      </c>
      <c r="BA63" s="183">
        <f ca="1">IF(BA$13="",0,CHOOSE(Detalhamento.OpçãoServiços,OFFSET(Import.PLQ,$A63-1,BA$15-1,1,1),IF($E63&lt;&gt;1,IF(ISNUMBER(INDEX(Import.PLE,Detalhamento!$E63,Detalhamento!BA$15)),IF(INDEX(Import.PLE,Detalhamento!$E63,Detalhamento!BA$15)&lt;=mediçao,OFFSET(Import.PLQ,$A63-1,BA$15-1,1,1),0),0),PLE!$AA$28*OFFSET(Import.PLQ,$A63-1,BA$15-1,1,1)),IF($E63&lt;&gt;1,IF(ISNUMBER(INDEX(Import.PLE,Detalhamento!$E63,Detalhamento!BA$15)),IF(INDEX(Import.PLE,Detalhamento!$E63,Detalhamento!BA$15)&lt;=mediçao,0,OFFSET(Import.PLQ,$A63-1,BA$15-1,1,1)),OFFSET(Import.PLQ,$A63-1,BA$15-1,1,1)),(1-PLE!$AA$28)*OFFSET(Import.PLQ,$A63-1,BA$15-1,1,1))))</f>
        <v>0</v>
      </c>
      <c r="BB63" s="183">
        <f ca="1">IF(BB$13="",0,CHOOSE(Detalhamento.OpçãoServiços,OFFSET(Import.PLQ,$A63-1,BB$15-1,1,1),IF($E63&lt;&gt;1,IF(ISNUMBER(INDEX(Import.PLE,Detalhamento!$E63,Detalhamento!BB$15)),IF(INDEX(Import.PLE,Detalhamento!$E63,Detalhamento!BB$15)&lt;=mediçao,OFFSET(Import.PLQ,$A63-1,BB$15-1,1,1),0),0),PLE!$AA$28*OFFSET(Import.PLQ,$A63-1,BB$15-1,1,1)),IF($E63&lt;&gt;1,IF(ISNUMBER(INDEX(Import.PLE,Detalhamento!$E63,Detalhamento!BB$15)),IF(INDEX(Import.PLE,Detalhamento!$E63,Detalhamento!BB$15)&lt;=mediçao,0,OFFSET(Import.PLQ,$A63-1,BB$15-1,1,1)),OFFSET(Import.PLQ,$A63-1,BB$15-1,1,1)),(1-PLE!$AA$28)*OFFSET(Import.PLQ,$A63-1,BB$15-1,1,1))))</f>
        <v>0</v>
      </c>
      <c r="BC63" s="183">
        <f ca="1">IF(BC$13="",0,CHOOSE(Detalhamento.OpçãoServiços,OFFSET(Import.PLQ,$A63-1,BC$15-1,1,1),IF($E63&lt;&gt;1,IF(ISNUMBER(INDEX(Import.PLE,Detalhamento!$E63,Detalhamento!BC$15)),IF(INDEX(Import.PLE,Detalhamento!$E63,Detalhamento!BC$15)&lt;=mediçao,OFFSET(Import.PLQ,$A63-1,BC$15-1,1,1),0),0),PLE!$AA$28*OFFSET(Import.PLQ,$A63-1,BC$15-1,1,1)),IF($E63&lt;&gt;1,IF(ISNUMBER(INDEX(Import.PLE,Detalhamento!$E63,Detalhamento!BC$15)),IF(INDEX(Import.PLE,Detalhamento!$E63,Detalhamento!BC$15)&lt;=mediçao,0,OFFSET(Import.PLQ,$A63-1,BC$15-1,1,1)),OFFSET(Import.PLQ,$A63-1,BC$15-1,1,1)),(1-PLE!$AA$28)*OFFSET(Import.PLQ,$A63-1,BC$15-1,1,1))))</f>
        <v>0</v>
      </c>
      <c r="BD63" s="183">
        <f ca="1">IF(BD$13="",0,CHOOSE(Detalhamento.OpçãoServiços,OFFSET(Import.PLQ,$A63-1,BD$15-1,1,1),IF($E63&lt;&gt;1,IF(ISNUMBER(INDEX(Import.PLE,Detalhamento!$E63,Detalhamento!BD$15)),IF(INDEX(Import.PLE,Detalhamento!$E63,Detalhamento!BD$15)&lt;=mediçao,OFFSET(Import.PLQ,$A63-1,BD$15-1,1,1),0),0),PLE!$AA$28*OFFSET(Import.PLQ,$A63-1,BD$15-1,1,1)),IF($E63&lt;&gt;1,IF(ISNUMBER(INDEX(Import.PLE,Detalhamento!$E63,Detalhamento!BD$15)),IF(INDEX(Import.PLE,Detalhamento!$E63,Detalhamento!BD$15)&lt;=mediçao,0,OFFSET(Import.PLQ,$A63-1,BD$15-1,1,1)),OFFSET(Import.PLQ,$A63-1,BD$15-1,1,1)),(1-PLE!$AA$28)*OFFSET(Import.PLQ,$A63-1,BD$15-1,1,1))))</f>
        <v>0</v>
      </c>
      <c r="BE63" s="183">
        <f ca="1">IF(BE$13="",0,CHOOSE(Detalhamento.OpçãoServiços,OFFSET(Import.PLQ,$A63-1,BE$15-1,1,1),IF($E63&lt;&gt;1,IF(ISNUMBER(INDEX(Import.PLE,Detalhamento!$E63,Detalhamento!BE$15)),IF(INDEX(Import.PLE,Detalhamento!$E63,Detalhamento!BE$15)&lt;=mediçao,OFFSET(Import.PLQ,$A63-1,BE$15-1,1,1),0),0),PLE!$AA$28*OFFSET(Import.PLQ,$A63-1,BE$15-1,1,1)),IF($E63&lt;&gt;1,IF(ISNUMBER(INDEX(Import.PLE,Detalhamento!$E63,Detalhamento!BE$15)),IF(INDEX(Import.PLE,Detalhamento!$E63,Detalhamento!BE$15)&lt;=mediçao,0,OFFSET(Import.PLQ,$A63-1,BE$15-1,1,1)),OFFSET(Import.PLQ,$A63-1,BE$15-1,1,1)),(1-PLE!$AA$28)*OFFSET(Import.PLQ,$A63-1,BE$15-1,1,1))))</f>
        <v>0</v>
      </c>
      <c r="BF63" s="183">
        <f ca="1">IF(BF$13="",0,CHOOSE(Detalhamento.OpçãoServiços,OFFSET(Import.PLQ,$A63-1,BF$15-1,1,1),IF($E63&lt;&gt;1,IF(ISNUMBER(INDEX(Import.PLE,Detalhamento!$E63,Detalhamento!BF$15)),IF(INDEX(Import.PLE,Detalhamento!$E63,Detalhamento!BF$15)&lt;=mediçao,OFFSET(Import.PLQ,$A63-1,BF$15-1,1,1),0),0),PLE!$AA$28*OFFSET(Import.PLQ,$A63-1,BF$15-1,1,1)),IF($E63&lt;&gt;1,IF(ISNUMBER(INDEX(Import.PLE,Detalhamento!$E63,Detalhamento!BF$15)),IF(INDEX(Import.PLE,Detalhamento!$E63,Detalhamento!BF$15)&lt;=mediçao,0,OFFSET(Import.PLQ,$A63-1,BF$15-1,1,1)),OFFSET(Import.PLQ,$A63-1,BF$15-1,1,1)),(1-PLE!$AA$28)*OFFSET(Import.PLQ,$A63-1,BF$15-1,1,1))))</f>
        <v>0</v>
      </c>
      <c r="BG63" s="183">
        <f ca="1">IF(BG$13="",0,CHOOSE(Detalhamento.OpçãoServiços,OFFSET(Import.PLQ,$A63-1,BG$15-1,1,1),IF($E63&lt;&gt;1,IF(ISNUMBER(INDEX(Import.PLE,Detalhamento!$E63,Detalhamento!BG$15)),IF(INDEX(Import.PLE,Detalhamento!$E63,Detalhamento!BG$15)&lt;=mediçao,OFFSET(Import.PLQ,$A63-1,BG$15-1,1,1),0),0),PLE!$AA$28*OFFSET(Import.PLQ,$A63-1,BG$15-1,1,1)),IF($E63&lt;&gt;1,IF(ISNUMBER(INDEX(Import.PLE,Detalhamento!$E63,Detalhamento!BG$15)),IF(INDEX(Import.PLE,Detalhamento!$E63,Detalhamento!BG$15)&lt;=mediçao,0,OFFSET(Import.PLQ,$A63-1,BG$15-1,1,1)),OFFSET(Import.PLQ,$A63-1,BG$15-1,1,1)),(1-PLE!$AA$28)*OFFSET(Import.PLQ,$A63-1,BG$15-1,1,1))))</f>
        <v>0</v>
      </c>
      <c r="BH63" s="183">
        <f ca="1">IF(BH$13="",0,CHOOSE(Detalhamento.OpçãoServiços,OFFSET(Import.PLQ,$A63-1,BH$15-1,1,1),IF($E63&lt;&gt;1,IF(ISNUMBER(INDEX(Import.PLE,Detalhamento!$E63,Detalhamento!BH$15)),IF(INDEX(Import.PLE,Detalhamento!$E63,Detalhamento!BH$15)&lt;=mediçao,OFFSET(Import.PLQ,$A63-1,BH$15-1,1,1),0),0),PLE!$AA$28*OFFSET(Import.PLQ,$A63-1,BH$15-1,1,1)),IF($E63&lt;&gt;1,IF(ISNUMBER(INDEX(Import.PLE,Detalhamento!$E63,Detalhamento!BH$15)),IF(INDEX(Import.PLE,Detalhamento!$E63,Detalhamento!BH$15)&lt;=mediçao,0,OFFSET(Import.PLQ,$A63-1,BH$15-1,1,1)),OFFSET(Import.PLQ,$A63-1,BH$15-1,1,1)),(1-PLE!$AA$28)*OFFSET(Import.PLQ,$A63-1,BH$15-1,1,1))))</f>
        <v>0</v>
      </c>
      <c r="BI63" s="183">
        <f ca="1">IF(BI$13="",0,CHOOSE(Detalhamento.OpçãoServiços,OFFSET(Import.PLQ,$A63-1,BI$15-1,1,1),IF($E63&lt;&gt;1,IF(ISNUMBER(INDEX(Import.PLE,Detalhamento!$E63,Detalhamento!BI$15)),IF(INDEX(Import.PLE,Detalhamento!$E63,Detalhamento!BI$15)&lt;=mediçao,OFFSET(Import.PLQ,$A63-1,BI$15-1,1,1),0),0),PLE!$AA$28*OFFSET(Import.PLQ,$A63-1,BI$15-1,1,1)),IF($E63&lt;&gt;1,IF(ISNUMBER(INDEX(Import.PLE,Detalhamento!$E63,Detalhamento!BI$15)),IF(INDEX(Import.PLE,Detalhamento!$E63,Detalhamento!BI$15)&lt;=mediçao,0,OFFSET(Import.PLQ,$A63-1,BI$15-1,1,1)),OFFSET(Import.PLQ,$A63-1,BI$15-1,1,1)),(1-PLE!$AA$28)*OFFSET(Import.PLQ,$A63-1,BI$15-1,1,1))))</f>
        <v>0</v>
      </c>
    </row>
    <row r="64" spans="1:61" ht="22.5" x14ac:dyDescent="0.2">
      <c r="A64" s="196">
        <v>38</v>
      </c>
      <c r="B64" s="28" t="str">
        <f t="shared" ca="1" si="15"/>
        <v>Serviço</v>
      </c>
      <c r="E64" s="193">
        <f t="shared" ca="1" si="16"/>
        <v>10</v>
      </c>
      <c r="F64" s="194">
        <f t="shared" ca="1" si="17"/>
        <v>100038</v>
      </c>
      <c r="G64" s="194" t="str">
        <f t="shared" ca="1" si="20"/>
        <v>10.2</v>
      </c>
      <c r="H64" s="222" t="str">
        <f t="shared" ca="1" si="20"/>
        <v>FORNECIMENTO E IMPLANTAÇÃO DE PLACA DE IDENTIFICAÇÃO DE LOGRADOURO</v>
      </c>
      <c r="I64" s="48" t="str">
        <f t="shared" ca="1" si="18"/>
        <v>UND.</v>
      </c>
      <c r="J64" s="183">
        <f t="shared" ca="1" si="19"/>
        <v>28</v>
      </c>
      <c r="K64" s="83"/>
      <c r="L64" s="183">
        <f ca="1">IF(L$13="",0,CHOOSE(Detalhamento.OpçãoServiços,OFFSET(Import.PLQ,$A64-1,L$15-1,1,1),IF($E64&lt;&gt;1,IF(ISNUMBER(INDEX(Import.PLE,Detalhamento!$E64,Detalhamento!L$15)),IF(INDEX(Import.PLE,Detalhamento!$E64,Detalhamento!L$15)&lt;=mediçao,OFFSET(Import.PLQ,$A64-1,L$15-1,1,1),0),0),PLE!$AA$28*OFFSET(Import.PLQ,$A64-1,L$15-1,1,1)),IF($E64&lt;&gt;1,IF(ISNUMBER(INDEX(Import.PLE,Detalhamento!$E64,Detalhamento!L$15)),IF(INDEX(Import.PLE,Detalhamento!$E64,Detalhamento!L$15)&lt;=mediçao,0,OFFSET(Import.PLQ,$A64-1,L$15-1,1,1)),OFFSET(Import.PLQ,$A64-1,L$15-1,1,1)),(1-PLE!$AA$28)*OFFSET(Import.PLQ,$A64-1,L$15-1,1,1))))</f>
        <v>0</v>
      </c>
      <c r="M64" s="183">
        <f ca="1">IF(M$13="",0,CHOOSE(Detalhamento.OpçãoServiços,OFFSET(Import.PLQ,$A64-1,M$15-1,1,1),IF($E64&lt;&gt;1,IF(ISNUMBER(INDEX(Import.PLE,Detalhamento!$E64,Detalhamento!M$15)),IF(INDEX(Import.PLE,Detalhamento!$E64,Detalhamento!M$15)&lt;=mediçao,OFFSET(Import.PLQ,$A64-1,M$15-1,1,1),0),0),PLE!$AA$28*OFFSET(Import.PLQ,$A64-1,M$15-1,1,1)),IF($E64&lt;&gt;1,IF(ISNUMBER(INDEX(Import.PLE,Detalhamento!$E64,Detalhamento!M$15)),IF(INDEX(Import.PLE,Detalhamento!$E64,Detalhamento!M$15)&lt;=mediçao,0,OFFSET(Import.PLQ,$A64-1,M$15-1,1,1)),OFFSET(Import.PLQ,$A64-1,M$15-1,1,1)),(1-PLE!$AA$28)*OFFSET(Import.PLQ,$A64-1,M$15-1,1,1))))</f>
        <v>0</v>
      </c>
      <c r="N64" s="183">
        <f ca="1">IF(N$13="",0,CHOOSE(Detalhamento.OpçãoServiços,OFFSET(Import.PLQ,$A64-1,N$15-1,1,1),IF($E64&lt;&gt;1,IF(ISNUMBER(INDEX(Import.PLE,Detalhamento!$E64,Detalhamento!N$15)),IF(INDEX(Import.PLE,Detalhamento!$E64,Detalhamento!N$15)&lt;=mediçao,OFFSET(Import.PLQ,$A64-1,N$15-1,1,1),0),0),PLE!$AA$28*OFFSET(Import.PLQ,$A64-1,N$15-1,1,1)),IF($E64&lt;&gt;1,IF(ISNUMBER(INDEX(Import.PLE,Detalhamento!$E64,Detalhamento!N$15)),IF(INDEX(Import.PLE,Detalhamento!$E64,Detalhamento!N$15)&lt;=mediçao,0,OFFSET(Import.PLQ,$A64-1,N$15-1,1,1)),OFFSET(Import.PLQ,$A64-1,N$15-1,1,1)),(1-PLE!$AA$28)*OFFSET(Import.PLQ,$A64-1,N$15-1,1,1))))</f>
        <v>0</v>
      </c>
      <c r="O64" s="183">
        <f ca="1">IF(O$13="",0,CHOOSE(Detalhamento.OpçãoServiços,OFFSET(Import.PLQ,$A64-1,O$15-1,1,1),IF($E64&lt;&gt;1,IF(ISNUMBER(INDEX(Import.PLE,Detalhamento!$E64,Detalhamento!O$15)),IF(INDEX(Import.PLE,Detalhamento!$E64,Detalhamento!O$15)&lt;=mediçao,OFFSET(Import.PLQ,$A64-1,O$15-1,1,1),0),0),PLE!$AA$28*OFFSET(Import.PLQ,$A64-1,O$15-1,1,1)),IF($E64&lt;&gt;1,IF(ISNUMBER(INDEX(Import.PLE,Detalhamento!$E64,Detalhamento!O$15)),IF(INDEX(Import.PLE,Detalhamento!$E64,Detalhamento!O$15)&lt;=mediçao,0,OFFSET(Import.PLQ,$A64-1,O$15-1,1,1)),OFFSET(Import.PLQ,$A64-1,O$15-1,1,1)),(1-PLE!$AA$28)*OFFSET(Import.PLQ,$A64-1,O$15-1,1,1))))</f>
        <v>28</v>
      </c>
      <c r="P64" s="183">
        <f ca="1">IF(P$13="",0,CHOOSE(Detalhamento.OpçãoServiços,OFFSET(Import.PLQ,$A64-1,P$15-1,1,1),IF($E64&lt;&gt;1,IF(ISNUMBER(INDEX(Import.PLE,Detalhamento!$E64,Detalhamento!P$15)),IF(INDEX(Import.PLE,Detalhamento!$E64,Detalhamento!P$15)&lt;=mediçao,OFFSET(Import.PLQ,$A64-1,P$15-1,1,1),0),0),PLE!$AA$28*OFFSET(Import.PLQ,$A64-1,P$15-1,1,1)),IF($E64&lt;&gt;1,IF(ISNUMBER(INDEX(Import.PLE,Detalhamento!$E64,Detalhamento!P$15)),IF(INDEX(Import.PLE,Detalhamento!$E64,Detalhamento!P$15)&lt;=mediçao,0,OFFSET(Import.PLQ,$A64-1,P$15-1,1,1)),OFFSET(Import.PLQ,$A64-1,P$15-1,1,1)),(1-PLE!$AA$28)*OFFSET(Import.PLQ,$A64-1,P$15-1,1,1))))</f>
        <v>0</v>
      </c>
      <c r="Q64" s="183">
        <f ca="1">IF(Q$13="",0,CHOOSE(Detalhamento.OpçãoServiços,OFFSET(Import.PLQ,$A64-1,Q$15-1,1,1),IF($E64&lt;&gt;1,IF(ISNUMBER(INDEX(Import.PLE,Detalhamento!$E64,Detalhamento!Q$15)),IF(INDEX(Import.PLE,Detalhamento!$E64,Detalhamento!Q$15)&lt;=mediçao,OFFSET(Import.PLQ,$A64-1,Q$15-1,1,1),0),0),PLE!$AA$28*OFFSET(Import.PLQ,$A64-1,Q$15-1,1,1)),IF($E64&lt;&gt;1,IF(ISNUMBER(INDEX(Import.PLE,Detalhamento!$E64,Detalhamento!Q$15)),IF(INDEX(Import.PLE,Detalhamento!$E64,Detalhamento!Q$15)&lt;=mediçao,0,OFFSET(Import.PLQ,$A64-1,Q$15-1,1,1)),OFFSET(Import.PLQ,$A64-1,Q$15-1,1,1)),(1-PLE!$AA$28)*OFFSET(Import.PLQ,$A64-1,Q$15-1,1,1))))</f>
        <v>0</v>
      </c>
      <c r="R64" s="183">
        <f ca="1">IF(R$13="",0,CHOOSE(Detalhamento.OpçãoServiços,OFFSET(Import.PLQ,$A64-1,R$15-1,1,1),IF($E64&lt;&gt;1,IF(ISNUMBER(INDEX(Import.PLE,Detalhamento!$E64,Detalhamento!R$15)),IF(INDEX(Import.PLE,Detalhamento!$E64,Detalhamento!R$15)&lt;=mediçao,OFFSET(Import.PLQ,$A64-1,R$15-1,1,1),0),0),PLE!$AA$28*OFFSET(Import.PLQ,$A64-1,R$15-1,1,1)),IF($E64&lt;&gt;1,IF(ISNUMBER(INDEX(Import.PLE,Detalhamento!$E64,Detalhamento!R$15)),IF(INDEX(Import.PLE,Detalhamento!$E64,Detalhamento!R$15)&lt;=mediçao,0,OFFSET(Import.PLQ,$A64-1,R$15-1,1,1)),OFFSET(Import.PLQ,$A64-1,R$15-1,1,1)),(1-PLE!$AA$28)*OFFSET(Import.PLQ,$A64-1,R$15-1,1,1))))</f>
        <v>0</v>
      </c>
      <c r="S64" s="183">
        <f ca="1">IF(S$13="",0,CHOOSE(Detalhamento.OpçãoServiços,OFFSET(Import.PLQ,$A64-1,S$15-1,1,1),IF($E64&lt;&gt;1,IF(ISNUMBER(INDEX(Import.PLE,Detalhamento!$E64,Detalhamento!S$15)),IF(INDEX(Import.PLE,Detalhamento!$E64,Detalhamento!S$15)&lt;=mediçao,OFFSET(Import.PLQ,$A64-1,S$15-1,1,1),0),0),PLE!$AA$28*OFFSET(Import.PLQ,$A64-1,S$15-1,1,1)),IF($E64&lt;&gt;1,IF(ISNUMBER(INDEX(Import.PLE,Detalhamento!$E64,Detalhamento!S$15)),IF(INDEX(Import.PLE,Detalhamento!$E64,Detalhamento!S$15)&lt;=mediçao,0,OFFSET(Import.PLQ,$A64-1,S$15-1,1,1)),OFFSET(Import.PLQ,$A64-1,S$15-1,1,1)),(1-PLE!$AA$28)*OFFSET(Import.PLQ,$A64-1,S$15-1,1,1))))</f>
        <v>0</v>
      </c>
      <c r="T64" s="183">
        <f ca="1">IF(T$13="",0,CHOOSE(Detalhamento.OpçãoServiços,OFFSET(Import.PLQ,$A64-1,T$15-1,1,1),IF($E64&lt;&gt;1,IF(ISNUMBER(INDEX(Import.PLE,Detalhamento!$E64,Detalhamento!T$15)),IF(INDEX(Import.PLE,Detalhamento!$E64,Detalhamento!T$15)&lt;=mediçao,OFFSET(Import.PLQ,$A64-1,T$15-1,1,1),0),0),PLE!$AA$28*OFFSET(Import.PLQ,$A64-1,T$15-1,1,1)),IF($E64&lt;&gt;1,IF(ISNUMBER(INDEX(Import.PLE,Detalhamento!$E64,Detalhamento!T$15)),IF(INDEX(Import.PLE,Detalhamento!$E64,Detalhamento!T$15)&lt;=mediçao,0,OFFSET(Import.PLQ,$A64-1,T$15-1,1,1)),OFFSET(Import.PLQ,$A64-1,T$15-1,1,1)),(1-PLE!$AA$28)*OFFSET(Import.PLQ,$A64-1,T$15-1,1,1))))</f>
        <v>0</v>
      </c>
      <c r="U64" s="183">
        <f ca="1">IF(U$13="",0,CHOOSE(Detalhamento.OpçãoServiços,OFFSET(Import.PLQ,$A64-1,U$15-1,1,1),IF($E64&lt;&gt;1,IF(ISNUMBER(INDEX(Import.PLE,Detalhamento!$E64,Detalhamento!U$15)),IF(INDEX(Import.PLE,Detalhamento!$E64,Detalhamento!U$15)&lt;=mediçao,OFFSET(Import.PLQ,$A64-1,U$15-1,1,1),0),0),PLE!$AA$28*OFFSET(Import.PLQ,$A64-1,U$15-1,1,1)),IF($E64&lt;&gt;1,IF(ISNUMBER(INDEX(Import.PLE,Detalhamento!$E64,Detalhamento!U$15)),IF(INDEX(Import.PLE,Detalhamento!$E64,Detalhamento!U$15)&lt;=mediçao,0,OFFSET(Import.PLQ,$A64-1,U$15-1,1,1)),OFFSET(Import.PLQ,$A64-1,U$15-1,1,1)),(1-PLE!$AA$28)*OFFSET(Import.PLQ,$A64-1,U$15-1,1,1))))</f>
        <v>0</v>
      </c>
      <c r="V64" s="183">
        <f ca="1">IF(V$13="",0,CHOOSE(Detalhamento.OpçãoServiços,OFFSET(Import.PLQ,$A64-1,V$15-1,1,1),IF($E64&lt;&gt;1,IF(ISNUMBER(INDEX(Import.PLE,Detalhamento!$E64,Detalhamento!V$15)),IF(INDEX(Import.PLE,Detalhamento!$E64,Detalhamento!V$15)&lt;=mediçao,OFFSET(Import.PLQ,$A64-1,V$15-1,1,1),0),0),PLE!$AA$28*OFFSET(Import.PLQ,$A64-1,V$15-1,1,1)),IF($E64&lt;&gt;1,IF(ISNUMBER(INDEX(Import.PLE,Detalhamento!$E64,Detalhamento!V$15)),IF(INDEX(Import.PLE,Detalhamento!$E64,Detalhamento!V$15)&lt;=mediçao,0,OFFSET(Import.PLQ,$A64-1,V$15-1,1,1)),OFFSET(Import.PLQ,$A64-1,V$15-1,1,1)),(1-PLE!$AA$28)*OFFSET(Import.PLQ,$A64-1,V$15-1,1,1))))</f>
        <v>0</v>
      </c>
      <c r="W64" s="183">
        <f ca="1">IF(W$13="",0,CHOOSE(Detalhamento.OpçãoServiços,OFFSET(Import.PLQ,$A64-1,W$15-1,1,1),IF($E64&lt;&gt;1,IF(ISNUMBER(INDEX(Import.PLE,Detalhamento!$E64,Detalhamento!W$15)),IF(INDEX(Import.PLE,Detalhamento!$E64,Detalhamento!W$15)&lt;=mediçao,OFFSET(Import.PLQ,$A64-1,W$15-1,1,1),0),0),PLE!$AA$28*OFFSET(Import.PLQ,$A64-1,W$15-1,1,1)),IF($E64&lt;&gt;1,IF(ISNUMBER(INDEX(Import.PLE,Detalhamento!$E64,Detalhamento!W$15)),IF(INDEX(Import.PLE,Detalhamento!$E64,Detalhamento!W$15)&lt;=mediçao,0,OFFSET(Import.PLQ,$A64-1,W$15-1,1,1)),OFFSET(Import.PLQ,$A64-1,W$15-1,1,1)),(1-PLE!$AA$28)*OFFSET(Import.PLQ,$A64-1,W$15-1,1,1))))</f>
        <v>0</v>
      </c>
      <c r="X64" s="183">
        <f ca="1">IF(X$13="",0,CHOOSE(Detalhamento.OpçãoServiços,OFFSET(Import.PLQ,$A64-1,X$15-1,1,1),IF($E64&lt;&gt;1,IF(ISNUMBER(INDEX(Import.PLE,Detalhamento!$E64,Detalhamento!X$15)),IF(INDEX(Import.PLE,Detalhamento!$E64,Detalhamento!X$15)&lt;=mediçao,OFFSET(Import.PLQ,$A64-1,X$15-1,1,1),0),0),PLE!$AA$28*OFFSET(Import.PLQ,$A64-1,X$15-1,1,1)),IF($E64&lt;&gt;1,IF(ISNUMBER(INDEX(Import.PLE,Detalhamento!$E64,Detalhamento!X$15)),IF(INDEX(Import.PLE,Detalhamento!$E64,Detalhamento!X$15)&lt;=mediçao,0,OFFSET(Import.PLQ,$A64-1,X$15-1,1,1)),OFFSET(Import.PLQ,$A64-1,X$15-1,1,1)),(1-PLE!$AA$28)*OFFSET(Import.PLQ,$A64-1,X$15-1,1,1))))</f>
        <v>0</v>
      </c>
      <c r="Y64" s="183">
        <f ca="1">IF(Y$13="",0,CHOOSE(Detalhamento.OpçãoServiços,OFFSET(Import.PLQ,$A64-1,Y$15-1,1,1),IF($E64&lt;&gt;1,IF(ISNUMBER(INDEX(Import.PLE,Detalhamento!$E64,Detalhamento!Y$15)),IF(INDEX(Import.PLE,Detalhamento!$E64,Detalhamento!Y$15)&lt;=mediçao,OFFSET(Import.PLQ,$A64-1,Y$15-1,1,1),0),0),PLE!$AA$28*OFFSET(Import.PLQ,$A64-1,Y$15-1,1,1)),IF($E64&lt;&gt;1,IF(ISNUMBER(INDEX(Import.PLE,Detalhamento!$E64,Detalhamento!Y$15)),IF(INDEX(Import.PLE,Detalhamento!$E64,Detalhamento!Y$15)&lt;=mediçao,0,OFFSET(Import.PLQ,$A64-1,Y$15-1,1,1)),OFFSET(Import.PLQ,$A64-1,Y$15-1,1,1)),(1-PLE!$AA$28)*OFFSET(Import.PLQ,$A64-1,Y$15-1,1,1))))</f>
        <v>0</v>
      </c>
      <c r="Z64" s="183">
        <f ca="1">IF(Z$13="",0,CHOOSE(Detalhamento.OpçãoServiços,OFFSET(Import.PLQ,$A64-1,Z$15-1,1,1),IF($E64&lt;&gt;1,IF(ISNUMBER(INDEX(Import.PLE,Detalhamento!$E64,Detalhamento!Z$15)),IF(INDEX(Import.PLE,Detalhamento!$E64,Detalhamento!Z$15)&lt;=mediçao,OFFSET(Import.PLQ,$A64-1,Z$15-1,1,1),0),0),PLE!$AA$28*OFFSET(Import.PLQ,$A64-1,Z$15-1,1,1)),IF($E64&lt;&gt;1,IF(ISNUMBER(INDEX(Import.PLE,Detalhamento!$E64,Detalhamento!Z$15)),IF(INDEX(Import.PLE,Detalhamento!$E64,Detalhamento!Z$15)&lt;=mediçao,0,OFFSET(Import.PLQ,$A64-1,Z$15-1,1,1)),OFFSET(Import.PLQ,$A64-1,Z$15-1,1,1)),(1-PLE!$AA$28)*OFFSET(Import.PLQ,$A64-1,Z$15-1,1,1))))</f>
        <v>0</v>
      </c>
      <c r="AA64" s="183">
        <f ca="1">IF(AA$13="",0,CHOOSE(Detalhamento.OpçãoServiços,OFFSET(Import.PLQ,$A64-1,AA$15-1,1,1),IF($E64&lt;&gt;1,IF(ISNUMBER(INDEX(Import.PLE,Detalhamento!$E64,Detalhamento!AA$15)),IF(INDEX(Import.PLE,Detalhamento!$E64,Detalhamento!AA$15)&lt;=mediçao,OFFSET(Import.PLQ,$A64-1,AA$15-1,1,1),0),0),PLE!$AA$28*OFFSET(Import.PLQ,$A64-1,AA$15-1,1,1)),IF($E64&lt;&gt;1,IF(ISNUMBER(INDEX(Import.PLE,Detalhamento!$E64,Detalhamento!AA$15)),IF(INDEX(Import.PLE,Detalhamento!$E64,Detalhamento!AA$15)&lt;=mediçao,0,OFFSET(Import.PLQ,$A64-1,AA$15-1,1,1)),OFFSET(Import.PLQ,$A64-1,AA$15-1,1,1)),(1-PLE!$AA$28)*OFFSET(Import.PLQ,$A64-1,AA$15-1,1,1))))</f>
        <v>0</v>
      </c>
      <c r="AB64" s="183">
        <f ca="1">IF(AB$13="",0,CHOOSE(Detalhamento.OpçãoServiços,OFFSET(Import.PLQ,$A64-1,AB$15-1,1,1),IF($E64&lt;&gt;1,IF(ISNUMBER(INDEX(Import.PLE,Detalhamento!$E64,Detalhamento!AB$15)),IF(INDEX(Import.PLE,Detalhamento!$E64,Detalhamento!AB$15)&lt;=mediçao,OFFSET(Import.PLQ,$A64-1,AB$15-1,1,1),0),0),PLE!$AA$28*OFFSET(Import.PLQ,$A64-1,AB$15-1,1,1)),IF($E64&lt;&gt;1,IF(ISNUMBER(INDEX(Import.PLE,Detalhamento!$E64,Detalhamento!AB$15)),IF(INDEX(Import.PLE,Detalhamento!$E64,Detalhamento!AB$15)&lt;=mediçao,0,OFFSET(Import.PLQ,$A64-1,AB$15-1,1,1)),OFFSET(Import.PLQ,$A64-1,AB$15-1,1,1)),(1-PLE!$AA$28)*OFFSET(Import.PLQ,$A64-1,AB$15-1,1,1))))</f>
        <v>0</v>
      </c>
      <c r="AC64" s="183">
        <f ca="1">IF(AC$13="",0,CHOOSE(Detalhamento.OpçãoServiços,OFFSET(Import.PLQ,$A64-1,AC$15-1,1,1),IF($E64&lt;&gt;1,IF(ISNUMBER(INDEX(Import.PLE,Detalhamento!$E64,Detalhamento!AC$15)),IF(INDEX(Import.PLE,Detalhamento!$E64,Detalhamento!AC$15)&lt;=mediçao,OFFSET(Import.PLQ,$A64-1,AC$15-1,1,1),0),0),PLE!$AA$28*OFFSET(Import.PLQ,$A64-1,AC$15-1,1,1)),IF($E64&lt;&gt;1,IF(ISNUMBER(INDEX(Import.PLE,Detalhamento!$E64,Detalhamento!AC$15)),IF(INDEX(Import.PLE,Detalhamento!$E64,Detalhamento!AC$15)&lt;=mediçao,0,OFFSET(Import.PLQ,$A64-1,AC$15-1,1,1)),OFFSET(Import.PLQ,$A64-1,AC$15-1,1,1)),(1-PLE!$AA$28)*OFFSET(Import.PLQ,$A64-1,AC$15-1,1,1))))</f>
        <v>0</v>
      </c>
      <c r="AD64" s="183">
        <f ca="1">IF(AD$13="",0,CHOOSE(Detalhamento.OpçãoServiços,OFFSET(Import.PLQ,$A64-1,AD$15-1,1,1),IF($E64&lt;&gt;1,IF(ISNUMBER(INDEX(Import.PLE,Detalhamento!$E64,Detalhamento!AD$15)),IF(INDEX(Import.PLE,Detalhamento!$E64,Detalhamento!AD$15)&lt;=mediçao,OFFSET(Import.PLQ,$A64-1,AD$15-1,1,1),0),0),PLE!$AA$28*OFFSET(Import.PLQ,$A64-1,AD$15-1,1,1)),IF($E64&lt;&gt;1,IF(ISNUMBER(INDEX(Import.PLE,Detalhamento!$E64,Detalhamento!AD$15)),IF(INDEX(Import.PLE,Detalhamento!$E64,Detalhamento!AD$15)&lt;=mediçao,0,OFFSET(Import.PLQ,$A64-1,AD$15-1,1,1)),OFFSET(Import.PLQ,$A64-1,AD$15-1,1,1)),(1-PLE!$AA$28)*OFFSET(Import.PLQ,$A64-1,AD$15-1,1,1))))</f>
        <v>0</v>
      </c>
      <c r="AE64" s="183">
        <f ca="1">IF(AE$13="",0,CHOOSE(Detalhamento.OpçãoServiços,OFFSET(Import.PLQ,$A64-1,AE$15-1,1,1),IF($E64&lt;&gt;1,IF(ISNUMBER(INDEX(Import.PLE,Detalhamento!$E64,Detalhamento!AE$15)),IF(INDEX(Import.PLE,Detalhamento!$E64,Detalhamento!AE$15)&lt;=mediçao,OFFSET(Import.PLQ,$A64-1,AE$15-1,1,1),0),0),PLE!$AA$28*OFFSET(Import.PLQ,$A64-1,AE$15-1,1,1)),IF($E64&lt;&gt;1,IF(ISNUMBER(INDEX(Import.PLE,Detalhamento!$E64,Detalhamento!AE$15)),IF(INDEX(Import.PLE,Detalhamento!$E64,Detalhamento!AE$15)&lt;=mediçao,0,OFFSET(Import.PLQ,$A64-1,AE$15-1,1,1)),OFFSET(Import.PLQ,$A64-1,AE$15-1,1,1)),(1-PLE!$AA$28)*OFFSET(Import.PLQ,$A64-1,AE$15-1,1,1))))</f>
        <v>0</v>
      </c>
      <c r="AF64" s="183">
        <f ca="1">IF(AF$13="",0,CHOOSE(Detalhamento.OpçãoServiços,OFFSET(Import.PLQ,$A64-1,AF$15-1,1,1),IF($E64&lt;&gt;1,IF(ISNUMBER(INDEX(Import.PLE,Detalhamento!$E64,Detalhamento!AF$15)),IF(INDEX(Import.PLE,Detalhamento!$E64,Detalhamento!AF$15)&lt;=mediçao,OFFSET(Import.PLQ,$A64-1,AF$15-1,1,1),0),0),PLE!$AA$28*OFFSET(Import.PLQ,$A64-1,AF$15-1,1,1)),IF($E64&lt;&gt;1,IF(ISNUMBER(INDEX(Import.PLE,Detalhamento!$E64,Detalhamento!AF$15)),IF(INDEX(Import.PLE,Detalhamento!$E64,Detalhamento!AF$15)&lt;=mediçao,0,OFFSET(Import.PLQ,$A64-1,AF$15-1,1,1)),OFFSET(Import.PLQ,$A64-1,AF$15-1,1,1)),(1-PLE!$AA$28)*OFFSET(Import.PLQ,$A64-1,AF$15-1,1,1))))</f>
        <v>0</v>
      </c>
      <c r="AG64" s="183">
        <f ca="1">IF(AG$13="",0,CHOOSE(Detalhamento.OpçãoServiços,OFFSET(Import.PLQ,$A64-1,AG$15-1,1,1),IF($E64&lt;&gt;1,IF(ISNUMBER(INDEX(Import.PLE,Detalhamento!$E64,Detalhamento!AG$15)),IF(INDEX(Import.PLE,Detalhamento!$E64,Detalhamento!AG$15)&lt;=mediçao,OFFSET(Import.PLQ,$A64-1,AG$15-1,1,1),0),0),PLE!$AA$28*OFFSET(Import.PLQ,$A64-1,AG$15-1,1,1)),IF($E64&lt;&gt;1,IF(ISNUMBER(INDEX(Import.PLE,Detalhamento!$E64,Detalhamento!AG$15)),IF(INDEX(Import.PLE,Detalhamento!$E64,Detalhamento!AG$15)&lt;=mediçao,0,OFFSET(Import.PLQ,$A64-1,AG$15-1,1,1)),OFFSET(Import.PLQ,$A64-1,AG$15-1,1,1)),(1-PLE!$AA$28)*OFFSET(Import.PLQ,$A64-1,AG$15-1,1,1))))</f>
        <v>0</v>
      </c>
      <c r="AH64" s="183">
        <f ca="1">IF(AH$13="",0,CHOOSE(Detalhamento.OpçãoServiços,OFFSET(Import.PLQ,$A64-1,AH$15-1,1,1),IF($E64&lt;&gt;1,IF(ISNUMBER(INDEX(Import.PLE,Detalhamento!$E64,Detalhamento!AH$15)),IF(INDEX(Import.PLE,Detalhamento!$E64,Detalhamento!AH$15)&lt;=mediçao,OFFSET(Import.PLQ,$A64-1,AH$15-1,1,1),0),0),PLE!$AA$28*OFFSET(Import.PLQ,$A64-1,AH$15-1,1,1)),IF($E64&lt;&gt;1,IF(ISNUMBER(INDEX(Import.PLE,Detalhamento!$E64,Detalhamento!AH$15)),IF(INDEX(Import.PLE,Detalhamento!$E64,Detalhamento!AH$15)&lt;=mediçao,0,OFFSET(Import.PLQ,$A64-1,AH$15-1,1,1)),OFFSET(Import.PLQ,$A64-1,AH$15-1,1,1)),(1-PLE!$AA$28)*OFFSET(Import.PLQ,$A64-1,AH$15-1,1,1))))</f>
        <v>0</v>
      </c>
      <c r="AI64" s="183">
        <f ca="1">IF(AI$13="",0,CHOOSE(Detalhamento.OpçãoServiços,OFFSET(Import.PLQ,$A64-1,AI$15-1,1,1),IF($E64&lt;&gt;1,IF(ISNUMBER(INDEX(Import.PLE,Detalhamento!$E64,Detalhamento!AI$15)),IF(INDEX(Import.PLE,Detalhamento!$E64,Detalhamento!AI$15)&lt;=mediçao,OFFSET(Import.PLQ,$A64-1,AI$15-1,1,1),0),0),PLE!$AA$28*OFFSET(Import.PLQ,$A64-1,AI$15-1,1,1)),IF($E64&lt;&gt;1,IF(ISNUMBER(INDEX(Import.PLE,Detalhamento!$E64,Detalhamento!AI$15)),IF(INDEX(Import.PLE,Detalhamento!$E64,Detalhamento!AI$15)&lt;=mediçao,0,OFFSET(Import.PLQ,$A64-1,AI$15-1,1,1)),OFFSET(Import.PLQ,$A64-1,AI$15-1,1,1)),(1-PLE!$AA$28)*OFFSET(Import.PLQ,$A64-1,AI$15-1,1,1))))</f>
        <v>0</v>
      </c>
      <c r="AJ64" s="183">
        <f ca="1">IF(AJ$13="",0,CHOOSE(Detalhamento.OpçãoServiços,OFFSET(Import.PLQ,$A64-1,AJ$15-1,1,1),IF($E64&lt;&gt;1,IF(ISNUMBER(INDEX(Import.PLE,Detalhamento!$E64,Detalhamento!AJ$15)),IF(INDEX(Import.PLE,Detalhamento!$E64,Detalhamento!AJ$15)&lt;=mediçao,OFFSET(Import.PLQ,$A64-1,AJ$15-1,1,1),0),0),PLE!$AA$28*OFFSET(Import.PLQ,$A64-1,AJ$15-1,1,1)),IF($E64&lt;&gt;1,IF(ISNUMBER(INDEX(Import.PLE,Detalhamento!$E64,Detalhamento!AJ$15)),IF(INDEX(Import.PLE,Detalhamento!$E64,Detalhamento!AJ$15)&lt;=mediçao,0,OFFSET(Import.PLQ,$A64-1,AJ$15-1,1,1)),OFFSET(Import.PLQ,$A64-1,AJ$15-1,1,1)),(1-PLE!$AA$28)*OFFSET(Import.PLQ,$A64-1,AJ$15-1,1,1))))</f>
        <v>0</v>
      </c>
      <c r="AK64" s="183">
        <f ca="1">IF(AK$13="",0,CHOOSE(Detalhamento.OpçãoServiços,OFFSET(Import.PLQ,$A64-1,AK$15-1,1,1),IF($E64&lt;&gt;1,IF(ISNUMBER(INDEX(Import.PLE,Detalhamento!$E64,Detalhamento!AK$15)),IF(INDEX(Import.PLE,Detalhamento!$E64,Detalhamento!AK$15)&lt;=mediçao,OFFSET(Import.PLQ,$A64-1,AK$15-1,1,1),0),0),PLE!$AA$28*OFFSET(Import.PLQ,$A64-1,AK$15-1,1,1)),IF($E64&lt;&gt;1,IF(ISNUMBER(INDEX(Import.PLE,Detalhamento!$E64,Detalhamento!AK$15)),IF(INDEX(Import.PLE,Detalhamento!$E64,Detalhamento!AK$15)&lt;=mediçao,0,OFFSET(Import.PLQ,$A64-1,AK$15-1,1,1)),OFFSET(Import.PLQ,$A64-1,AK$15-1,1,1)),(1-PLE!$AA$28)*OFFSET(Import.PLQ,$A64-1,AK$15-1,1,1))))</f>
        <v>0</v>
      </c>
      <c r="AL64" s="183">
        <f ca="1">IF(AL$13="",0,CHOOSE(Detalhamento.OpçãoServiços,OFFSET(Import.PLQ,$A64-1,AL$15-1,1,1),IF($E64&lt;&gt;1,IF(ISNUMBER(INDEX(Import.PLE,Detalhamento!$E64,Detalhamento!AL$15)),IF(INDEX(Import.PLE,Detalhamento!$E64,Detalhamento!AL$15)&lt;=mediçao,OFFSET(Import.PLQ,$A64-1,AL$15-1,1,1),0),0),PLE!$AA$28*OFFSET(Import.PLQ,$A64-1,AL$15-1,1,1)),IF($E64&lt;&gt;1,IF(ISNUMBER(INDEX(Import.PLE,Detalhamento!$E64,Detalhamento!AL$15)),IF(INDEX(Import.PLE,Detalhamento!$E64,Detalhamento!AL$15)&lt;=mediçao,0,OFFSET(Import.PLQ,$A64-1,AL$15-1,1,1)),OFFSET(Import.PLQ,$A64-1,AL$15-1,1,1)),(1-PLE!$AA$28)*OFFSET(Import.PLQ,$A64-1,AL$15-1,1,1))))</f>
        <v>0</v>
      </c>
      <c r="AM64" s="183">
        <f ca="1">IF(AM$13="",0,CHOOSE(Detalhamento.OpçãoServiços,OFFSET(Import.PLQ,$A64-1,AM$15-1,1,1),IF($E64&lt;&gt;1,IF(ISNUMBER(INDEX(Import.PLE,Detalhamento!$E64,Detalhamento!AM$15)),IF(INDEX(Import.PLE,Detalhamento!$E64,Detalhamento!AM$15)&lt;=mediçao,OFFSET(Import.PLQ,$A64-1,AM$15-1,1,1),0),0),PLE!$AA$28*OFFSET(Import.PLQ,$A64-1,AM$15-1,1,1)),IF($E64&lt;&gt;1,IF(ISNUMBER(INDEX(Import.PLE,Detalhamento!$E64,Detalhamento!AM$15)),IF(INDEX(Import.PLE,Detalhamento!$E64,Detalhamento!AM$15)&lt;=mediçao,0,OFFSET(Import.PLQ,$A64-1,AM$15-1,1,1)),OFFSET(Import.PLQ,$A64-1,AM$15-1,1,1)),(1-PLE!$AA$28)*OFFSET(Import.PLQ,$A64-1,AM$15-1,1,1))))</f>
        <v>0</v>
      </c>
      <c r="AN64" s="183">
        <f ca="1">IF(AN$13="",0,CHOOSE(Detalhamento.OpçãoServiços,OFFSET(Import.PLQ,$A64-1,AN$15-1,1,1),IF($E64&lt;&gt;1,IF(ISNUMBER(INDEX(Import.PLE,Detalhamento!$E64,Detalhamento!AN$15)),IF(INDEX(Import.PLE,Detalhamento!$E64,Detalhamento!AN$15)&lt;=mediçao,OFFSET(Import.PLQ,$A64-1,AN$15-1,1,1),0),0),PLE!$AA$28*OFFSET(Import.PLQ,$A64-1,AN$15-1,1,1)),IF($E64&lt;&gt;1,IF(ISNUMBER(INDEX(Import.PLE,Detalhamento!$E64,Detalhamento!AN$15)),IF(INDEX(Import.PLE,Detalhamento!$E64,Detalhamento!AN$15)&lt;=mediçao,0,OFFSET(Import.PLQ,$A64-1,AN$15-1,1,1)),OFFSET(Import.PLQ,$A64-1,AN$15-1,1,1)),(1-PLE!$AA$28)*OFFSET(Import.PLQ,$A64-1,AN$15-1,1,1))))</f>
        <v>0</v>
      </c>
      <c r="AO64" s="183">
        <f ca="1">IF(AO$13="",0,CHOOSE(Detalhamento.OpçãoServiços,OFFSET(Import.PLQ,$A64-1,AO$15-1,1,1),IF($E64&lt;&gt;1,IF(ISNUMBER(INDEX(Import.PLE,Detalhamento!$E64,Detalhamento!AO$15)),IF(INDEX(Import.PLE,Detalhamento!$E64,Detalhamento!AO$15)&lt;=mediçao,OFFSET(Import.PLQ,$A64-1,AO$15-1,1,1),0),0),PLE!$AA$28*OFFSET(Import.PLQ,$A64-1,AO$15-1,1,1)),IF($E64&lt;&gt;1,IF(ISNUMBER(INDEX(Import.PLE,Detalhamento!$E64,Detalhamento!AO$15)),IF(INDEX(Import.PLE,Detalhamento!$E64,Detalhamento!AO$15)&lt;=mediçao,0,OFFSET(Import.PLQ,$A64-1,AO$15-1,1,1)),OFFSET(Import.PLQ,$A64-1,AO$15-1,1,1)),(1-PLE!$AA$28)*OFFSET(Import.PLQ,$A64-1,AO$15-1,1,1))))</f>
        <v>0</v>
      </c>
      <c r="AP64" s="183">
        <f ca="1">IF(AP$13="",0,CHOOSE(Detalhamento.OpçãoServiços,OFFSET(Import.PLQ,$A64-1,AP$15-1,1,1),IF($E64&lt;&gt;1,IF(ISNUMBER(INDEX(Import.PLE,Detalhamento!$E64,Detalhamento!AP$15)),IF(INDEX(Import.PLE,Detalhamento!$E64,Detalhamento!AP$15)&lt;=mediçao,OFFSET(Import.PLQ,$A64-1,AP$15-1,1,1),0),0),PLE!$AA$28*OFFSET(Import.PLQ,$A64-1,AP$15-1,1,1)),IF($E64&lt;&gt;1,IF(ISNUMBER(INDEX(Import.PLE,Detalhamento!$E64,Detalhamento!AP$15)),IF(INDEX(Import.PLE,Detalhamento!$E64,Detalhamento!AP$15)&lt;=mediçao,0,OFFSET(Import.PLQ,$A64-1,AP$15-1,1,1)),OFFSET(Import.PLQ,$A64-1,AP$15-1,1,1)),(1-PLE!$AA$28)*OFFSET(Import.PLQ,$A64-1,AP$15-1,1,1))))</f>
        <v>0</v>
      </c>
      <c r="AQ64" s="183">
        <f ca="1">IF(AQ$13="",0,CHOOSE(Detalhamento.OpçãoServiços,OFFSET(Import.PLQ,$A64-1,AQ$15-1,1,1),IF($E64&lt;&gt;1,IF(ISNUMBER(INDEX(Import.PLE,Detalhamento!$E64,Detalhamento!AQ$15)),IF(INDEX(Import.PLE,Detalhamento!$E64,Detalhamento!AQ$15)&lt;=mediçao,OFFSET(Import.PLQ,$A64-1,AQ$15-1,1,1),0),0),PLE!$AA$28*OFFSET(Import.PLQ,$A64-1,AQ$15-1,1,1)),IF($E64&lt;&gt;1,IF(ISNUMBER(INDEX(Import.PLE,Detalhamento!$E64,Detalhamento!AQ$15)),IF(INDEX(Import.PLE,Detalhamento!$E64,Detalhamento!AQ$15)&lt;=mediçao,0,OFFSET(Import.PLQ,$A64-1,AQ$15-1,1,1)),OFFSET(Import.PLQ,$A64-1,AQ$15-1,1,1)),(1-PLE!$AA$28)*OFFSET(Import.PLQ,$A64-1,AQ$15-1,1,1))))</f>
        <v>0</v>
      </c>
      <c r="AR64" s="183">
        <f ca="1">IF(AR$13="",0,CHOOSE(Detalhamento.OpçãoServiços,OFFSET(Import.PLQ,$A64-1,AR$15-1,1,1),IF($E64&lt;&gt;1,IF(ISNUMBER(INDEX(Import.PLE,Detalhamento!$E64,Detalhamento!AR$15)),IF(INDEX(Import.PLE,Detalhamento!$E64,Detalhamento!AR$15)&lt;=mediçao,OFFSET(Import.PLQ,$A64-1,AR$15-1,1,1),0),0),PLE!$AA$28*OFFSET(Import.PLQ,$A64-1,AR$15-1,1,1)),IF($E64&lt;&gt;1,IF(ISNUMBER(INDEX(Import.PLE,Detalhamento!$E64,Detalhamento!AR$15)),IF(INDEX(Import.PLE,Detalhamento!$E64,Detalhamento!AR$15)&lt;=mediçao,0,OFFSET(Import.PLQ,$A64-1,AR$15-1,1,1)),OFFSET(Import.PLQ,$A64-1,AR$15-1,1,1)),(1-PLE!$AA$28)*OFFSET(Import.PLQ,$A64-1,AR$15-1,1,1))))</f>
        <v>0</v>
      </c>
      <c r="AS64" s="183">
        <f ca="1">IF(AS$13="",0,CHOOSE(Detalhamento.OpçãoServiços,OFFSET(Import.PLQ,$A64-1,AS$15-1,1,1),IF($E64&lt;&gt;1,IF(ISNUMBER(INDEX(Import.PLE,Detalhamento!$E64,Detalhamento!AS$15)),IF(INDEX(Import.PLE,Detalhamento!$E64,Detalhamento!AS$15)&lt;=mediçao,OFFSET(Import.PLQ,$A64-1,AS$15-1,1,1),0),0),PLE!$AA$28*OFFSET(Import.PLQ,$A64-1,AS$15-1,1,1)),IF($E64&lt;&gt;1,IF(ISNUMBER(INDEX(Import.PLE,Detalhamento!$E64,Detalhamento!AS$15)),IF(INDEX(Import.PLE,Detalhamento!$E64,Detalhamento!AS$15)&lt;=mediçao,0,OFFSET(Import.PLQ,$A64-1,AS$15-1,1,1)),OFFSET(Import.PLQ,$A64-1,AS$15-1,1,1)),(1-PLE!$AA$28)*OFFSET(Import.PLQ,$A64-1,AS$15-1,1,1))))</f>
        <v>0</v>
      </c>
      <c r="AT64" s="183">
        <f ca="1">IF(AT$13="",0,CHOOSE(Detalhamento.OpçãoServiços,OFFSET(Import.PLQ,$A64-1,AT$15-1,1,1),IF($E64&lt;&gt;1,IF(ISNUMBER(INDEX(Import.PLE,Detalhamento!$E64,Detalhamento!AT$15)),IF(INDEX(Import.PLE,Detalhamento!$E64,Detalhamento!AT$15)&lt;=mediçao,OFFSET(Import.PLQ,$A64-1,AT$15-1,1,1),0),0),PLE!$AA$28*OFFSET(Import.PLQ,$A64-1,AT$15-1,1,1)),IF($E64&lt;&gt;1,IF(ISNUMBER(INDEX(Import.PLE,Detalhamento!$E64,Detalhamento!AT$15)),IF(INDEX(Import.PLE,Detalhamento!$E64,Detalhamento!AT$15)&lt;=mediçao,0,OFFSET(Import.PLQ,$A64-1,AT$15-1,1,1)),OFFSET(Import.PLQ,$A64-1,AT$15-1,1,1)),(1-PLE!$AA$28)*OFFSET(Import.PLQ,$A64-1,AT$15-1,1,1))))</f>
        <v>0</v>
      </c>
      <c r="AU64" s="183">
        <f ca="1">IF(AU$13="",0,CHOOSE(Detalhamento.OpçãoServiços,OFFSET(Import.PLQ,$A64-1,AU$15-1,1,1),IF($E64&lt;&gt;1,IF(ISNUMBER(INDEX(Import.PLE,Detalhamento!$E64,Detalhamento!AU$15)),IF(INDEX(Import.PLE,Detalhamento!$E64,Detalhamento!AU$15)&lt;=mediçao,OFFSET(Import.PLQ,$A64-1,AU$15-1,1,1),0),0),PLE!$AA$28*OFFSET(Import.PLQ,$A64-1,AU$15-1,1,1)),IF($E64&lt;&gt;1,IF(ISNUMBER(INDEX(Import.PLE,Detalhamento!$E64,Detalhamento!AU$15)),IF(INDEX(Import.PLE,Detalhamento!$E64,Detalhamento!AU$15)&lt;=mediçao,0,OFFSET(Import.PLQ,$A64-1,AU$15-1,1,1)),OFFSET(Import.PLQ,$A64-1,AU$15-1,1,1)),(1-PLE!$AA$28)*OFFSET(Import.PLQ,$A64-1,AU$15-1,1,1))))</f>
        <v>0</v>
      </c>
      <c r="AV64" s="183">
        <f ca="1">IF(AV$13="",0,CHOOSE(Detalhamento.OpçãoServiços,OFFSET(Import.PLQ,$A64-1,AV$15-1,1,1),IF($E64&lt;&gt;1,IF(ISNUMBER(INDEX(Import.PLE,Detalhamento!$E64,Detalhamento!AV$15)),IF(INDEX(Import.PLE,Detalhamento!$E64,Detalhamento!AV$15)&lt;=mediçao,OFFSET(Import.PLQ,$A64-1,AV$15-1,1,1),0),0),PLE!$AA$28*OFFSET(Import.PLQ,$A64-1,AV$15-1,1,1)),IF($E64&lt;&gt;1,IF(ISNUMBER(INDEX(Import.PLE,Detalhamento!$E64,Detalhamento!AV$15)),IF(INDEX(Import.PLE,Detalhamento!$E64,Detalhamento!AV$15)&lt;=mediçao,0,OFFSET(Import.PLQ,$A64-1,AV$15-1,1,1)),OFFSET(Import.PLQ,$A64-1,AV$15-1,1,1)),(1-PLE!$AA$28)*OFFSET(Import.PLQ,$A64-1,AV$15-1,1,1))))</f>
        <v>0</v>
      </c>
      <c r="AW64" s="183">
        <f ca="1">IF(AW$13="",0,CHOOSE(Detalhamento.OpçãoServiços,OFFSET(Import.PLQ,$A64-1,AW$15-1,1,1),IF($E64&lt;&gt;1,IF(ISNUMBER(INDEX(Import.PLE,Detalhamento!$E64,Detalhamento!AW$15)),IF(INDEX(Import.PLE,Detalhamento!$E64,Detalhamento!AW$15)&lt;=mediçao,OFFSET(Import.PLQ,$A64-1,AW$15-1,1,1),0),0),PLE!$AA$28*OFFSET(Import.PLQ,$A64-1,AW$15-1,1,1)),IF($E64&lt;&gt;1,IF(ISNUMBER(INDEX(Import.PLE,Detalhamento!$E64,Detalhamento!AW$15)),IF(INDEX(Import.PLE,Detalhamento!$E64,Detalhamento!AW$15)&lt;=mediçao,0,OFFSET(Import.PLQ,$A64-1,AW$15-1,1,1)),OFFSET(Import.PLQ,$A64-1,AW$15-1,1,1)),(1-PLE!$AA$28)*OFFSET(Import.PLQ,$A64-1,AW$15-1,1,1))))</f>
        <v>0</v>
      </c>
      <c r="AX64" s="183">
        <f ca="1">IF(AX$13="",0,CHOOSE(Detalhamento.OpçãoServiços,OFFSET(Import.PLQ,$A64-1,AX$15-1,1,1),IF($E64&lt;&gt;1,IF(ISNUMBER(INDEX(Import.PLE,Detalhamento!$E64,Detalhamento!AX$15)),IF(INDEX(Import.PLE,Detalhamento!$E64,Detalhamento!AX$15)&lt;=mediçao,OFFSET(Import.PLQ,$A64-1,AX$15-1,1,1),0),0),PLE!$AA$28*OFFSET(Import.PLQ,$A64-1,AX$15-1,1,1)),IF($E64&lt;&gt;1,IF(ISNUMBER(INDEX(Import.PLE,Detalhamento!$E64,Detalhamento!AX$15)),IF(INDEX(Import.PLE,Detalhamento!$E64,Detalhamento!AX$15)&lt;=mediçao,0,OFFSET(Import.PLQ,$A64-1,AX$15-1,1,1)),OFFSET(Import.PLQ,$A64-1,AX$15-1,1,1)),(1-PLE!$AA$28)*OFFSET(Import.PLQ,$A64-1,AX$15-1,1,1))))</f>
        <v>0</v>
      </c>
      <c r="AY64" s="183">
        <f ca="1">IF(AY$13="",0,CHOOSE(Detalhamento.OpçãoServiços,OFFSET(Import.PLQ,$A64-1,AY$15-1,1,1),IF($E64&lt;&gt;1,IF(ISNUMBER(INDEX(Import.PLE,Detalhamento!$E64,Detalhamento!AY$15)),IF(INDEX(Import.PLE,Detalhamento!$E64,Detalhamento!AY$15)&lt;=mediçao,OFFSET(Import.PLQ,$A64-1,AY$15-1,1,1),0),0),PLE!$AA$28*OFFSET(Import.PLQ,$A64-1,AY$15-1,1,1)),IF($E64&lt;&gt;1,IF(ISNUMBER(INDEX(Import.PLE,Detalhamento!$E64,Detalhamento!AY$15)),IF(INDEX(Import.PLE,Detalhamento!$E64,Detalhamento!AY$15)&lt;=mediçao,0,OFFSET(Import.PLQ,$A64-1,AY$15-1,1,1)),OFFSET(Import.PLQ,$A64-1,AY$15-1,1,1)),(1-PLE!$AA$28)*OFFSET(Import.PLQ,$A64-1,AY$15-1,1,1))))</f>
        <v>0</v>
      </c>
      <c r="AZ64" s="183">
        <f ca="1">IF(AZ$13="",0,CHOOSE(Detalhamento.OpçãoServiços,OFFSET(Import.PLQ,$A64-1,AZ$15-1,1,1),IF($E64&lt;&gt;1,IF(ISNUMBER(INDEX(Import.PLE,Detalhamento!$E64,Detalhamento!AZ$15)),IF(INDEX(Import.PLE,Detalhamento!$E64,Detalhamento!AZ$15)&lt;=mediçao,OFFSET(Import.PLQ,$A64-1,AZ$15-1,1,1),0),0),PLE!$AA$28*OFFSET(Import.PLQ,$A64-1,AZ$15-1,1,1)),IF($E64&lt;&gt;1,IF(ISNUMBER(INDEX(Import.PLE,Detalhamento!$E64,Detalhamento!AZ$15)),IF(INDEX(Import.PLE,Detalhamento!$E64,Detalhamento!AZ$15)&lt;=mediçao,0,OFFSET(Import.PLQ,$A64-1,AZ$15-1,1,1)),OFFSET(Import.PLQ,$A64-1,AZ$15-1,1,1)),(1-PLE!$AA$28)*OFFSET(Import.PLQ,$A64-1,AZ$15-1,1,1))))</f>
        <v>0</v>
      </c>
      <c r="BA64" s="183">
        <f ca="1">IF(BA$13="",0,CHOOSE(Detalhamento.OpçãoServiços,OFFSET(Import.PLQ,$A64-1,BA$15-1,1,1),IF($E64&lt;&gt;1,IF(ISNUMBER(INDEX(Import.PLE,Detalhamento!$E64,Detalhamento!BA$15)),IF(INDEX(Import.PLE,Detalhamento!$E64,Detalhamento!BA$15)&lt;=mediçao,OFFSET(Import.PLQ,$A64-1,BA$15-1,1,1),0),0),PLE!$AA$28*OFFSET(Import.PLQ,$A64-1,BA$15-1,1,1)),IF($E64&lt;&gt;1,IF(ISNUMBER(INDEX(Import.PLE,Detalhamento!$E64,Detalhamento!BA$15)),IF(INDEX(Import.PLE,Detalhamento!$E64,Detalhamento!BA$15)&lt;=mediçao,0,OFFSET(Import.PLQ,$A64-1,BA$15-1,1,1)),OFFSET(Import.PLQ,$A64-1,BA$15-1,1,1)),(1-PLE!$AA$28)*OFFSET(Import.PLQ,$A64-1,BA$15-1,1,1))))</f>
        <v>0</v>
      </c>
      <c r="BB64" s="183">
        <f ca="1">IF(BB$13="",0,CHOOSE(Detalhamento.OpçãoServiços,OFFSET(Import.PLQ,$A64-1,BB$15-1,1,1),IF($E64&lt;&gt;1,IF(ISNUMBER(INDEX(Import.PLE,Detalhamento!$E64,Detalhamento!BB$15)),IF(INDEX(Import.PLE,Detalhamento!$E64,Detalhamento!BB$15)&lt;=mediçao,OFFSET(Import.PLQ,$A64-1,BB$15-1,1,1),0),0),PLE!$AA$28*OFFSET(Import.PLQ,$A64-1,BB$15-1,1,1)),IF($E64&lt;&gt;1,IF(ISNUMBER(INDEX(Import.PLE,Detalhamento!$E64,Detalhamento!BB$15)),IF(INDEX(Import.PLE,Detalhamento!$E64,Detalhamento!BB$15)&lt;=mediçao,0,OFFSET(Import.PLQ,$A64-1,BB$15-1,1,1)),OFFSET(Import.PLQ,$A64-1,BB$15-1,1,1)),(1-PLE!$AA$28)*OFFSET(Import.PLQ,$A64-1,BB$15-1,1,1))))</f>
        <v>0</v>
      </c>
      <c r="BC64" s="183">
        <f ca="1">IF(BC$13="",0,CHOOSE(Detalhamento.OpçãoServiços,OFFSET(Import.PLQ,$A64-1,BC$15-1,1,1),IF($E64&lt;&gt;1,IF(ISNUMBER(INDEX(Import.PLE,Detalhamento!$E64,Detalhamento!BC$15)),IF(INDEX(Import.PLE,Detalhamento!$E64,Detalhamento!BC$15)&lt;=mediçao,OFFSET(Import.PLQ,$A64-1,BC$15-1,1,1),0),0),PLE!$AA$28*OFFSET(Import.PLQ,$A64-1,BC$15-1,1,1)),IF($E64&lt;&gt;1,IF(ISNUMBER(INDEX(Import.PLE,Detalhamento!$E64,Detalhamento!BC$15)),IF(INDEX(Import.PLE,Detalhamento!$E64,Detalhamento!BC$15)&lt;=mediçao,0,OFFSET(Import.PLQ,$A64-1,BC$15-1,1,1)),OFFSET(Import.PLQ,$A64-1,BC$15-1,1,1)),(1-PLE!$AA$28)*OFFSET(Import.PLQ,$A64-1,BC$15-1,1,1))))</f>
        <v>0</v>
      </c>
      <c r="BD64" s="183">
        <f ca="1">IF(BD$13="",0,CHOOSE(Detalhamento.OpçãoServiços,OFFSET(Import.PLQ,$A64-1,BD$15-1,1,1),IF($E64&lt;&gt;1,IF(ISNUMBER(INDEX(Import.PLE,Detalhamento!$E64,Detalhamento!BD$15)),IF(INDEX(Import.PLE,Detalhamento!$E64,Detalhamento!BD$15)&lt;=mediçao,OFFSET(Import.PLQ,$A64-1,BD$15-1,1,1),0),0),PLE!$AA$28*OFFSET(Import.PLQ,$A64-1,BD$15-1,1,1)),IF($E64&lt;&gt;1,IF(ISNUMBER(INDEX(Import.PLE,Detalhamento!$E64,Detalhamento!BD$15)),IF(INDEX(Import.PLE,Detalhamento!$E64,Detalhamento!BD$15)&lt;=mediçao,0,OFFSET(Import.PLQ,$A64-1,BD$15-1,1,1)),OFFSET(Import.PLQ,$A64-1,BD$15-1,1,1)),(1-PLE!$AA$28)*OFFSET(Import.PLQ,$A64-1,BD$15-1,1,1))))</f>
        <v>0</v>
      </c>
      <c r="BE64" s="183">
        <f ca="1">IF(BE$13="",0,CHOOSE(Detalhamento.OpçãoServiços,OFFSET(Import.PLQ,$A64-1,BE$15-1,1,1),IF($E64&lt;&gt;1,IF(ISNUMBER(INDEX(Import.PLE,Detalhamento!$E64,Detalhamento!BE$15)),IF(INDEX(Import.PLE,Detalhamento!$E64,Detalhamento!BE$15)&lt;=mediçao,OFFSET(Import.PLQ,$A64-1,BE$15-1,1,1),0),0),PLE!$AA$28*OFFSET(Import.PLQ,$A64-1,BE$15-1,1,1)),IF($E64&lt;&gt;1,IF(ISNUMBER(INDEX(Import.PLE,Detalhamento!$E64,Detalhamento!BE$15)),IF(INDEX(Import.PLE,Detalhamento!$E64,Detalhamento!BE$15)&lt;=mediçao,0,OFFSET(Import.PLQ,$A64-1,BE$15-1,1,1)),OFFSET(Import.PLQ,$A64-1,BE$15-1,1,1)),(1-PLE!$AA$28)*OFFSET(Import.PLQ,$A64-1,BE$15-1,1,1))))</f>
        <v>0</v>
      </c>
      <c r="BF64" s="183">
        <f ca="1">IF(BF$13="",0,CHOOSE(Detalhamento.OpçãoServiços,OFFSET(Import.PLQ,$A64-1,BF$15-1,1,1),IF($E64&lt;&gt;1,IF(ISNUMBER(INDEX(Import.PLE,Detalhamento!$E64,Detalhamento!BF$15)),IF(INDEX(Import.PLE,Detalhamento!$E64,Detalhamento!BF$15)&lt;=mediçao,OFFSET(Import.PLQ,$A64-1,BF$15-1,1,1),0),0),PLE!$AA$28*OFFSET(Import.PLQ,$A64-1,BF$15-1,1,1)),IF($E64&lt;&gt;1,IF(ISNUMBER(INDEX(Import.PLE,Detalhamento!$E64,Detalhamento!BF$15)),IF(INDEX(Import.PLE,Detalhamento!$E64,Detalhamento!BF$15)&lt;=mediçao,0,OFFSET(Import.PLQ,$A64-1,BF$15-1,1,1)),OFFSET(Import.PLQ,$A64-1,BF$15-1,1,1)),(1-PLE!$AA$28)*OFFSET(Import.PLQ,$A64-1,BF$15-1,1,1))))</f>
        <v>0</v>
      </c>
      <c r="BG64" s="183">
        <f ca="1">IF(BG$13="",0,CHOOSE(Detalhamento.OpçãoServiços,OFFSET(Import.PLQ,$A64-1,BG$15-1,1,1),IF($E64&lt;&gt;1,IF(ISNUMBER(INDEX(Import.PLE,Detalhamento!$E64,Detalhamento!BG$15)),IF(INDEX(Import.PLE,Detalhamento!$E64,Detalhamento!BG$15)&lt;=mediçao,OFFSET(Import.PLQ,$A64-1,BG$15-1,1,1),0),0),PLE!$AA$28*OFFSET(Import.PLQ,$A64-1,BG$15-1,1,1)),IF($E64&lt;&gt;1,IF(ISNUMBER(INDEX(Import.PLE,Detalhamento!$E64,Detalhamento!BG$15)),IF(INDEX(Import.PLE,Detalhamento!$E64,Detalhamento!BG$15)&lt;=mediçao,0,OFFSET(Import.PLQ,$A64-1,BG$15-1,1,1)),OFFSET(Import.PLQ,$A64-1,BG$15-1,1,1)),(1-PLE!$AA$28)*OFFSET(Import.PLQ,$A64-1,BG$15-1,1,1))))</f>
        <v>0</v>
      </c>
      <c r="BH64" s="183">
        <f ca="1">IF(BH$13="",0,CHOOSE(Detalhamento.OpçãoServiços,OFFSET(Import.PLQ,$A64-1,BH$15-1,1,1),IF($E64&lt;&gt;1,IF(ISNUMBER(INDEX(Import.PLE,Detalhamento!$E64,Detalhamento!BH$15)),IF(INDEX(Import.PLE,Detalhamento!$E64,Detalhamento!BH$15)&lt;=mediçao,OFFSET(Import.PLQ,$A64-1,BH$15-1,1,1),0),0),PLE!$AA$28*OFFSET(Import.PLQ,$A64-1,BH$15-1,1,1)),IF($E64&lt;&gt;1,IF(ISNUMBER(INDEX(Import.PLE,Detalhamento!$E64,Detalhamento!BH$15)),IF(INDEX(Import.PLE,Detalhamento!$E64,Detalhamento!BH$15)&lt;=mediçao,0,OFFSET(Import.PLQ,$A64-1,BH$15-1,1,1)),OFFSET(Import.PLQ,$A64-1,BH$15-1,1,1)),(1-PLE!$AA$28)*OFFSET(Import.PLQ,$A64-1,BH$15-1,1,1))))</f>
        <v>0</v>
      </c>
      <c r="BI64" s="183">
        <f ca="1">IF(BI$13="",0,CHOOSE(Detalhamento.OpçãoServiços,OFFSET(Import.PLQ,$A64-1,BI$15-1,1,1),IF($E64&lt;&gt;1,IF(ISNUMBER(INDEX(Import.PLE,Detalhamento!$E64,Detalhamento!BI$15)),IF(INDEX(Import.PLE,Detalhamento!$E64,Detalhamento!BI$15)&lt;=mediçao,OFFSET(Import.PLQ,$A64-1,BI$15-1,1,1),0),0),PLE!$AA$28*OFFSET(Import.PLQ,$A64-1,BI$15-1,1,1)),IF($E64&lt;&gt;1,IF(ISNUMBER(INDEX(Import.PLE,Detalhamento!$E64,Detalhamento!BI$15)),IF(INDEX(Import.PLE,Detalhamento!$E64,Detalhamento!BI$15)&lt;=mediçao,0,OFFSET(Import.PLQ,$A64-1,BI$15-1,1,1)),OFFSET(Import.PLQ,$A64-1,BI$15-1,1,1)),(1-PLE!$AA$28)*OFFSET(Import.PLQ,$A64-1,BI$15-1,1,1))))</f>
        <v>0</v>
      </c>
    </row>
    <row r="65" spans="1:61" ht="33.75" x14ac:dyDescent="0.2">
      <c r="A65" s="196">
        <v>39</v>
      </c>
      <c r="B65" s="28" t="str">
        <f t="shared" ca="1" si="15"/>
        <v>Serviço</v>
      </c>
      <c r="E65" s="193">
        <f t="shared" ca="1" si="16"/>
        <v>10</v>
      </c>
      <c r="F65" s="194">
        <f t="shared" ca="1" si="17"/>
        <v>100039</v>
      </c>
      <c r="G65" s="194" t="str">
        <f t="shared" ca="1" si="20"/>
        <v>10.3</v>
      </c>
      <c r="H65" s="222" t="str">
        <f t="shared" ca="1" si="20"/>
        <v>FORNECIMENTO E IMPLANTAÇÃO DE PLACA DE REGULAMENTAÇÃO EM AÇO, R1 LADO 0,248 M - PELÍCULA RETRORREFLETIVA TIPO I E SI</v>
      </c>
      <c r="I65" s="48" t="str">
        <f t="shared" ca="1" si="18"/>
        <v>UND.</v>
      </c>
      <c r="J65" s="183">
        <f t="shared" ca="1" si="19"/>
        <v>12</v>
      </c>
      <c r="K65" s="83"/>
      <c r="L65" s="183">
        <f ca="1">IF(L$13="",0,CHOOSE(Detalhamento.OpçãoServiços,OFFSET(Import.PLQ,$A65-1,L$15-1,1,1),IF($E65&lt;&gt;1,IF(ISNUMBER(INDEX(Import.PLE,Detalhamento!$E65,Detalhamento!L$15)),IF(INDEX(Import.PLE,Detalhamento!$E65,Detalhamento!L$15)&lt;=mediçao,OFFSET(Import.PLQ,$A65-1,L$15-1,1,1),0),0),PLE!$AA$28*OFFSET(Import.PLQ,$A65-1,L$15-1,1,1)),IF($E65&lt;&gt;1,IF(ISNUMBER(INDEX(Import.PLE,Detalhamento!$E65,Detalhamento!L$15)),IF(INDEX(Import.PLE,Detalhamento!$E65,Detalhamento!L$15)&lt;=mediçao,0,OFFSET(Import.PLQ,$A65-1,L$15-1,1,1)),OFFSET(Import.PLQ,$A65-1,L$15-1,1,1)),(1-PLE!$AA$28)*OFFSET(Import.PLQ,$A65-1,L$15-1,1,1))))</f>
        <v>0</v>
      </c>
      <c r="M65" s="183">
        <f ca="1">IF(M$13="",0,CHOOSE(Detalhamento.OpçãoServiços,OFFSET(Import.PLQ,$A65-1,M$15-1,1,1),IF($E65&lt;&gt;1,IF(ISNUMBER(INDEX(Import.PLE,Detalhamento!$E65,Detalhamento!M$15)),IF(INDEX(Import.PLE,Detalhamento!$E65,Detalhamento!M$15)&lt;=mediçao,OFFSET(Import.PLQ,$A65-1,M$15-1,1,1),0),0),PLE!$AA$28*OFFSET(Import.PLQ,$A65-1,M$15-1,1,1)),IF($E65&lt;&gt;1,IF(ISNUMBER(INDEX(Import.PLE,Detalhamento!$E65,Detalhamento!M$15)),IF(INDEX(Import.PLE,Detalhamento!$E65,Detalhamento!M$15)&lt;=mediçao,0,OFFSET(Import.PLQ,$A65-1,M$15-1,1,1)),OFFSET(Import.PLQ,$A65-1,M$15-1,1,1)),(1-PLE!$AA$28)*OFFSET(Import.PLQ,$A65-1,M$15-1,1,1))))</f>
        <v>0</v>
      </c>
      <c r="N65" s="183">
        <f ca="1">IF(N$13="",0,CHOOSE(Detalhamento.OpçãoServiços,OFFSET(Import.PLQ,$A65-1,N$15-1,1,1),IF($E65&lt;&gt;1,IF(ISNUMBER(INDEX(Import.PLE,Detalhamento!$E65,Detalhamento!N$15)),IF(INDEX(Import.PLE,Detalhamento!$E65,Detalhamento!N$15)&lt;=mediçao,OFFSET(Import.PLQ,$A65-1,N$15-1,1,1),0),0),PLE!$AA$28*OFFSET(Import.PLQ,$A65-1,N$15-1,1,1)),IF($E65&lt;&gt;1,IF(ISNUMBER(INDEX(Import.PLE,Detalhamento!$E65,Detalhamento!N$15)),IF(INDEX(Import.PLE,Detalhamento!$E65,Detalhamento!N$15)&lt;=mediçao,0,OFFSET(Import.PLQ,$A65-1,N$15-1,1,1)),OFFSET(Import.PLQ,$A65-1,N$15-1,1,1)),(1-PLE!$AA$28)*OFFSET(Import.PLQ,$A65-1,N$15-1,1,1))))</f>
        <v>0</v>
      </c>
      <c r="O65" s="183">
        <f ca="1">IF(O$13="",0,CHOOSE(Detalhamento.OpçãoServiços,OFFSET(Import.PLQ,$A65-1,O$15-1,1,1),IF($E65&lt;&gt;1,IF(ISNUMBER(INDEX(Import.PLE,Detalhamento!$E65,Detalhamento!O$15)),IF(INDEX(Import.PLE,Detalhamento!$E65,Detalhamento!O$15)&lt;=mediçao,OFFSET(Import.PLQ,$A65-1,O$15-1,1,1),0),0),PLE!$AA$28*OFFSET(Import.PLQ,$A65-1,O$15-1,1,1)),IF($E65&lt;&gt;1,IF(ISNUMBER(INDEX(Import.PLE,Detalhamento!$E65,Detalhamento!O$15)),IF(INDEX(Import.PLE,Detalhamento!$E65,Detalhamento!O$15)&lt;=mediçao,0,OFFSET(Import.PLQ,$A65-1,O$15-1,1,1)),OFFSET(Import.PLQ,$A65-1,O$15-1,1,1)),(1-PLE!$AA$28)*OFFSET(Import.PLQ,$A65-1,O$15-1,1,1))))</f>
        <v>12</v>
      </c>
      <c r="P65" s="183">
        <f ca="1">IF(P$13="",0,CHOOSE(Detalhamento.OpçãoServiços,OFFSET(Import.PLQ,$A65-1,P$15-1,1,1),IF($E65&lt;&gt;1,IF(ISNUMBER(INDEX(Import.PLE,Detalhamento!$E65,Detalhamento!P$15)),IF(INDEX(Import.PLE,Detalhamento!$E65,Detalhamento!P$15)&lt;=mediçao,OFFSET(Import.PLQ,$A65-1,P$15-1,1,1),0),0),PLE!$AA$28*OFFSET(Import.PLQ,$A65-1,P$15-1,1,1)),IF($E65&lt;&gt;1,IF(ISNUMBER(INDEX(Import.PLE,Detalhamento!$E65,Detalhamento!P$15)),IF(INDEX(Import.PLE,Detalhamento!$E65,Detalhamento!P$15)&lt;=mediçao,0,OFFSET(Import.PLQ,$A65-1,P$15-1,1,1)),OFFSET(Import.PLQ,$A65-1,P$15-1,1,1)),(1-PLE!$AA$28)*OFFSET(Import.PLQ,$A65-1,P$15-1,1,1))))</f>
        <v>0</v>
      </c>
      <c r="Q65" s="183">
        <f ca="1">IF(Q$13="",0,CHOOSE(Detalhamento.OpçãoServiços,OFFSET(Import.PLQ,$A65-1,Q$15-1,1,1),IF($E65&lt;&gt;1,IF(ISNUMBER(INDEX(Import.PLE,Detalhamento!$E65,Detalhamento!Q$15)),IF(INDEX(Import.PLE,Detalhamento!$E65,Detalhamento!Q$15)&lt;=mediçao,OFFSET(Import.PLQ,$A65-1,Q$15-1,1,1),0),0),PLE!$AA$28*OFFSET(Import.PLQ,$A65-1,Q$15-1,1,1)),IF($E65&lt;&gt;1,IF(ISNUMBER(INDEX(Import.PLE,Detalhamento!$E65,Detalhamento!Q$15)),IF(INDEX(Import.PLE,Detalhamento!$E65,Detalhamento!Q$15)&lt;=mediçao,0,OFFSET(Import.PLQ,$A65-1,Q$15-1,1,1)),OFFSET(Import.PLQ,$A65-1,Q$15-1,1,1)),(1-PLE!$AA$28)*OFFSET(Import.PLQ,$A65-1,Q$15-1,1,1))))</f>
        <v>0</v>
      </c>
      <c r="R65" s="183">
        <f ca="1">IF(R$13="",0,CHOOSE(Detalhamento.OpçãoServiços,OFFSET(Import.PLQ,$A65-1,R$15-1,1,1),IF($E65&lt;&gt;1,IF(ISNUMBER(INDEX(Import.PLE,Detalhamento!$E65,Detalhamento!R$15)),IF(INDEX(Import.PLE,Detalhamento!$E65,Detalhamento!R$15)&lt;=mediçao,OFFSET(Import.PLQ,$A65-1,R$15-1,1,1),0),0),PLE!$AA$28*OFFSET(Import.PLQ,$A65-1,R$15-1,1,1)),IF($E65&lt;&gt;1,IF(ISNUMBER(INDEX(Import.PLE,Detalhamento!$E65,Detalhamento!R$15)),IF(INDEX(Import.PLE,Detalhamento!$E65,Detalhamento!R$15)&lt;=mediçao,0,OFFSET(Import.PLQ,$A65-1,R$15-1,1,1)),OFFSET(Import.PLQ,$A65-1,R$15-1,1,1)),(1-PLE!$AA$28)*OFFSET(Import.PLQ,$A65-1,R$15-1,1,1))))</f>
        <v>0</v>
      </c>
      <c r="S65" s="183">
        <f ca="1">IF(S$13="",0,CHOOSE(Detalhamento.OpçãoServiços,OFFSET(Import.PLQ,$A65-1,S$15-1,1,1),IF($E65&lt;&gt;1,IF(ISNUMBER(INDEX(Import.PLE,Detalhamento!$E65,Detalhamento!S$15)),IF(INDEX(Import.PLE,Detalhamento!$E65,Detalhamento!S$15)&lt;=mediçao,OFFSET(Import.PLQ,$A65-1,S$15-1,1,1),0),0),PLE!$AA$28*OFFSET(Import.PLQ,$A65-1,S$15-1,1,1)),IF($E65&lt;&gt;1,IF(ISNUMBER(INDEX(Import.PLE,Detalhamento!$E65,Detalhamento!S$15)),IF(INDEX(Import.PLE,Detalhamento!$E65,Detalhamento!S$15)&lt;=mediçao,0,OFFSET(Import.PLQ,$A65-1,S$15-1,1,1)),OFFSET(Import.PLQ,$A65-1,S$15-1,1,1)),(1-PLE!$AA$28)*OFFSET(Import.PLQ,$A65-1,S$15-1,1,1))))</f>
        <v>0</v>
      </c>
      <c r="T65" s="183">
        <f ca="1">IF(T$13="",0,CHOOSE(Detalhamento.OpçãoServiços,OFFSET(Import.PLQ,$A65-1,T$15-1,1,1),IF($E65&lt;&gt;1,IF(ISNUMBER(INDEX(Import.PLE,Detalhamento!$E65,Detalhamento!T$15)),IF(INDEX(Import.PLE,Detalhamento!$E65,Detalhamento!T$15)&lt;=mediçao,OFFSET(Import.PLQ,$A65-1,T$15-1,1,1),0),0),PLE!$AA$28*OFFSET(Import.PLQ,$A65-1,T$15-1,1,1)),IF($E65&lt;&gt;1,IF(ISNUMBER(INDEX(Import.PLE,Detalhamento!$E65,Detalhamento!T$15)),IF(INDEX(Import.PLE,Detalhamento!$E65,Detalhamento!T$15)&lt;=mediçao,0,OFFSET(Import.PLQ,$A65-1,T$15-1,1,1)),OFFSET(Import.PLQ,$A65-1,T$15-1,1,1)),(1-PLE!$AA$28)*OFFSET(Import.PLQ,$A65-1,T$15-1,1,1))))</f>
        <v>0</v>
      </c>
      <c r="U65" s="183">
        <f ca="1">IF(U$13="",0,CHOOSE(Detalhamento.OpçãoServiços,OFFSET(Import.PLQ,$A65-1,U$15-1,1,1),IF($E65&lt;&gt;1,IF(ISNUMBER(INDEX(Import.PLE,Detalhamento!$E65,Detalhamento!U$15)),IF(INDEX(Import.PLE,Detalhamento!$E65,Detalhamento!U$15)&lt;=mediçao,OFFSET(Import.PLQ,$A65-1,U$15-1,1,1),0),0),PLE!$AA$28*OFFSET(Import.PLQ,$A65-1,U$15-1,1,1)),IF($E65&lt;&gt;1,IF(ISNUMBER(INDEX(Import.PLE,Detalhamento!$E65,Detalhamento!U$15)),IF(INDEX(Import.PLE,Detalhamento!$E65,Detalhamento!U$15)&lt;=mediçao,0,OFFSET(Import.PLQ,$A65-1,U$15-1,1,1)),OFFSET(Import.PLQ,$A65-1,U$15-1,1,1)),(1-PLE!$AA$28)*OFFSET(Import.PLQ,$A65-1,U$15-1,1,1))))</f>
        <v>0</v>
      </c>
      <c r="V65" s="183">
        <f ca="1">IF(V$13="",0,CHOOSE(Detalhamento.OpçãoServiços,OFFSET(Import.PLQ,$A65-1,V$15-1,1,1),IF($E65&lt;&gt;1,IF(ISNUMBER(INDEX(Import.PLE,Detalhamento!$E65,Detalhamento!V$15)),IF(INDEX(Import.PLE,Detalhamento!$E65,Detalhamento!V$15)&lt;=mediçao,OFFSET(Import.PLQ,$A65-1,V$15-1,1,1),0),0),PLE!$AA$28*OFFSET(Import.PLQ,$A65-1,V$15-1,1,1)),IF($E65&lt;&gt;1,IF(ISNUMBER(INDEX(Import.PLE,Detalhamento!$E65,Detalhamento!V$15)),IF(INDEX(Import.PLE,Detalhamento!$E65,Detalhamento!V$15)&lt;=mediçao,0,OFFSET(Import.PLQ,$A65-1,V$15-1,1,1)),OFFSET(Import.PLQ,$A65-1,V$15-1,1,1)),(1-PLE!$AA$28)*OFFSET(Import.PLQ,$A65-1,V$15-1,1,1))))</f>
        <v>0</v>
      </c>
      <c r="W65" s="183">
        <f ca="1">IF(W$13="",0,CHOOSE(Detalhamento.OpçãoServiços,OFFSET(Import.PLQ,$A65-1,W$15-1,1,1),IF($E65&lt;&gt;1,IF(ISNUMBER(INDEX(Import.PLE,Detalhamento!$E65,Detalhamento!W$15)),IF(INDEX(Import.PLE,Detalhamento!$E65,Detalhamento!W$15)&lt;=mediçao,OFFSET(Import.PLQ,$A65-1,W$15-1,1,1),0),0),PLE!$AA$28*OFFSET(Import.PLQ,$A65-1,W$15-1,1,1)),IF($E65&lt;&gt;1,IF(ISNUMBER(INDEX(Import.PLE,Detalhamento!$E65,Detalhamento!W$15)),IF(INDEX(Import.PLE,Detalhamento!$E65,Detalhamento!W$15)&lt;=mediçao,0,OFFSET(Import.PLQ,$A65-1,W$15-1,1,1)),OFFSET(Import.PLQ,$A65-1,W$15-1,1,1)),(1-PLE!$AA$28)*OFFSET(Import.PLQ,$A65-1,W$15-1,1,1))))</f>
        <v>0</v>
      </c>
      <c r="X65" s="183">
        <f ca="1">IF(X$13="",0,CHOOSE(Detalhamento.OpçãoServiços,OFFSET(Import.PLQ,$A65-1,X$15-1,1,1),IF($E65&lt;&gt;1,IF(ISNUMBER(INDEX(Import.PLE,Detalhamento!$E65,Detalhamento!X$15)),IF(INDEX(Import.PLE,Detalhamento!$E65,Detalhamento!X$15)&lt;=mediçao,OFFSET(Import.PLQ,$A65-1,X$15-1,1,1),0),0),PLE!$AA$28*OFFSET(Import.PLQ,$A65-1,X$15-1,1,1)),IF($E65&lt;&gt;1,IF(ISNUMBER(INDEX(Import.PLE,Detalhamento!$E65,Detalhamento!X$15)),IF(INDEX(Import.PLE,Detalhamento!$E65,Detalhamento!X$15)&lt;=mediçao,0,OFFSET(Import.PLQ,$A65-1,X$15-1,1,1)),OFFSET(Import.PLQ,$A65-1,X$15-1,1,1)),(1-PLE!$AA$28)*OFFSET(Import.PLQ,$A65-1,X$15-1,1,1))))</f>
        <v>0</v>
      </c>
      <c r="Y65" s="183">
        <f ca="1">IF(Y$13="",0,CHOOSE(Detalhamento.OpçãoServiços,OFFSET(Import.PLQ,$A65-1,Y$15-1,1,1),IF($E65&lt;&gt;1,IF(ISNUMBER(INDEX(Import.PLE,Detalhamento!$E65,Detalhamento!Y$15)),IF(INDEX(Import.PLE,Detalhamento!$E65,Detalhamento!Y$15)&lt;=mediçao,OFFSET(Import.PLQ,$A65-1,Y$15-1,1,1),0),0),PLE!$AA$28*OFFSET(Import.PLQ,$A65-1,Y$15-1,1,1)),IF($E65&lt;&gt;1,IF(ISNUMBER(INDEX(Import.PLE,Detalhamento!$E65,Detalhamento!Y$15)),IF(INDEX(Import.PLE,Detalhamento!$E65,Detalhamento!Y$15)&lt;=mediçao,0,OFFSET(Import.PLQ,$A65-1,Y$15-1,1,1)),OFFSET(Import.PLQ,$A65-1,Y$15-1,1,1)),(1-PLE!$AA$28)*OFFSET(Import.PLQ,$A65-1,Y$15-1,1,1))))</f>
        <v>0</v>
      </c>
      <c r="Z65" s="183">
        <f ca="1">IF(Z$13="",0,CHOOSE(Detalhamento.OpçãoServiços,OFFSET(Import.PLQ,$A65-1,Z$15-1,1,1),IF($E65&lt;&gt;1,IF(ISNUMBER(INDEX(Import.PLE,Detalhamento!$E65,Detalhamento!Z$15)),IF(INDEX(Import.PLE,Detalhamento!$E65,Detalhamento!Z$15)&lt;=mediçao,OFFSET(Import.PLQ,$A65-1,Z$15-1,1,1),0),0),PLE!$AA$28*OFFSET(Import.PLQ,$A65-1,Z$15-1,1,1)),IF($E65&lt;&gt;1,IF(ISNUMBER(INDEX(Import.PLE,Detalhamento!$E65,Detalhamento!Z$15)),IF(INDEX(Import.PLE,Detalhamento!$E65,Detalhamento!Z$15)&lt;=mediçao,0,OFFSET(Import.PLQ,$A65-1,Z$15-1,1,1)),OFFSET(Import.PLQ,$A65-1,Z$15-1,1,1)),(1-PLE!$AA$28)*OFFSET(Import.PLQ,$A65-1,Z$15-1,1,1))))</f>
        <v>0</v>
      </c>
      <c r="AA65" s="183">
        <f ca="1">IF(AA$13="",0,CHOOSE(Detalhamento.OpçãoServiços,OFFSET(Import.PLQ,$A65-1,AA$15-1,1,1),IF($E65&lt;&gt;1,IF(ISNUMBER(INDEX(Import.PLE,Detalhamento!$E65,Detalhamento!AA$15)),IF(INDEX(Import.PLE,Detalhamento!$E65,Detalhamento!AA$15)&lt;=mediçao,OFFSET(Import.PLQ,$A65-1,AA$15-1,1,1),0),0),PLE!$AA$28*OFFSET(Import.PLQ,$A65-1,AA$15-1,1,1)),IF($E65&lt;&gt;1,IF(ISNUMBER(INDEX(Import.PLE,Detalhamento!$E65,Detalhamento!AA$15)),IF(INDEX(Import.PLE,Detalhamento!$E65,Detalhamento!AA$15)&lt;=mediçao,0,OFFSET(Import.PLQ,$A65-1,AA$15-1,1,1)),OFFSET(Import.PLQ,$A65-1,AA$15-1,1,1)),(1-PLE!$AA$28)*OFFSET(Import.PLQ,$A65-1,AA$15-1,1,1))))</f>
        <v>0</v>
      </c>
      <c r="AB65" s="183">
        <f ca="1">IF(AB$13="",0,CHOOSE(Detalhamento.OpçãoServiços,OFFSET(Import.PLQ,$A65-1,AB$15-1,1,1),IF($E65&lt;&gt;1,IF(ISNUMBER(INDEX(Import.PLE,Detalhamento!$E65,Detalhamento!AB$15)),IF(INDEX(Import.PLE,Detalhamento!$E65,Detalhamento!AB$15)&lt;=mediçao,OFFSET(Import.PLQ,$A65-1,AB$15-1,1,1),0),0),PLE!$AA$28*OFFSET(Import.PLQ,$A65-1,AB$15-1,1,1)),IF($E65&lt;&gt;1,IF(ISNUMBER(INDEX(Import.PLE,Detalhamento!$E65,Detalhamento!AB$15)),IF(INDEX(Import.PLE,Detalhamento!$E65,Detalhamento!AB$15)&lt;=mediçao,0,OFFSET(Import.PLQ,$A65-1,AB$15-1,1,1)),OFFSET(Import.PLQ,$A65-1,AB$15-1,1,1)),(1-PLE!$AA$28)*OFFSET(Import.PLQ,$A65-1,AB$15-1,1,1))))</f>
        <v>0</v>
      </c>
      <c r="AC65" s="183">
        <f ca="1">IF(AC$13="",0,CHOOSE(Detalhamento.OpçãoServiços,OFFSET(Import.PLQ,$A65-1,AC$15-1,1,1),IF($E65&lt;&gt;1,IF(ISNUMBER(INDEX(Import.PLE,Detalhamento!$E65,Detalhamento!AC$15)),IF(INDEX(Import.PLE,Detalhamento!$E65,Detalhamento!AC$15)&lt;=mediçao,OFFSET(Import.PLQ,$A65-1,AC$15-1,1,1),0),0),PLE!$AA$28*OFFSET(Import.PLQ,$A65-1,AC$15-1,1,1)),IF($E65&lt;&gt;1,IF(ISNUMBER(INDEX(Import.PLE,Detalhamento!$E65,Detalhamento!AC$15)),IF(INDEX(Import.PLE,Detalhamento!$E65,Detalhamento!AC$15)&lt;=mediçao,0,OFFSET(Import.PLQ,$A65-1,AC$15-1,1,1)),OFFSET(Import.PLQ,$A65-1,AC$15-1,1,1)),(1-PLE!$AA$28)*OFFSET(Import.PLQ,$A65-1,AC$15-1,1,1))))</f>
        <v>0</v>
      </c>
      <c r="AD65" s="183">
        <f ca="1">IF(AD$13="",0,CHOOSE(Detalhamento.OpçãoServiços,OFFSET(Import.PLQ,$A65-1,AD$15-1,1,1),IF($E65&lt;&gt;1,IF(ISNUMBER(INDEX(Import.PLE,Detalhamento!$E65,Detalhamento!AD$15)),IF(INDEX(Import.PLE,Detalhamento!$E65,Detalhamento!AD$15)&lt;=mediçao,OFFSET(Import.PLQ,$A65-1,AD$15-1,1,1),0),0),PLE!$AA$28*OFFSET(Import.PLQ,$A65-1,AD$15-1,1,1)),IF($E65&lt;&gt;1,IF(ISNUMBER(INDEX(Import.PLE,Detalhamento!$E65,Detalhamento!AD$15)),IF(INDEX(Import.PLE,Detalhamento!$E65,Detalhamento!AD$15)&lt;=mediçao,0,OFFSET(Import.PLQ,$A65-1,AD$15-1,1,1)),OFFSET(Import.PLQ,$A65-1,AD$15-1,1,1)),(1-PLE!$AA$28)*OFFSET(Import.PLQ,$A65-1,AD$15-1,1,1))))</f>
        <v>0</v>
      </c>
      <c r="AE65" s="183">
        <f ca="1">IF(AE$13="",0,CHOOSE(Detalhamento.OpçãoServiços,OFFSET(Import.PLQ,$A65-1,AE$15-1,1,1),IF($E65&lt;&gt;1,IF(ISNUMBER(INDEX(Import.PLE,Detalhamento!$E65,Detalhamento!AE$15)),IF(INDEX(Import.PLE,Detalhamento!$E65,Detalhamento!AE$15)&lt;=mediçao,OFFSET(Import.PLQ,$A65-1,AE$15-1,1,1),0),0),PLE!$AA$28*OFFSET(Import.PLQ,$A65-1,AE$15-1,1,1)),IF($E65&lt;&gt;1,IF(ISNUMBER(INDEX(Import.PLE,Detalhamento!$E65,Detalhamento!AE$15)),IF(INDEX(Import.PLE,Detalhamento!$E65,Detalhamento!AE$15)&lt;=mediçao,0,OFFSET(Import.PLQ,$A65-1,AE$15-1,1,1)),OFFSET(Import.PLQ,$A65-1,AE$15-1,1,1)),(1-PLE!$AA$28)*OFFSET(Import.PLQ,$A65-1,AE$15-1,1,1))))</f>
        <v>0</v>
      </c>
      <c r="AF65" s="183">
        <f ca="1">IF(AF$13="",0,CHOOSE(Detalhamento.OpçãoServiços,OFFSET(Import.PLQ,$A65-1,AF$15-1,1,1),IF($E65&lt;&gt;1,IF(ISNUMBER(INDEX(Import.PLE,Detalhamento!$E65,Detalhamento!AF$15)),IF(INDEX(Import.PLE,Detalhamento!$E65,Detalhamento!AF$15)&lt;=mediçao,OFFSET(Import.PLQ,$A65-1,AF$15-1,1,1),0),0),PLE!$AA$28*OFFSET(Import.PLQ,$A65-1,AF$15-1,1,1)),IF($E65&lt;&gt;1,IF(ISNUMBER(INDEX(Import.PLE,Detalhamento!$E65,Detalhamento!AF$15)),IF(INDEX(Import.PLE,Detalhamento!$E65,Detalhamento!AF$15)&lt;=mediçao,0,OFFSET(Import.PLQ,$A65-1,AF$15-1,1,1)),OFFSET(Import.PLQ,$A65-1,AF$15-1,1,1)),(1-PLE!$AA$28)*OFFSET(Import.PLQ,$A65-1,AF$15-1,1,1))))</f>
        <v>0</v>
      </c>
      <c r="AG65" s="183">
        <f ca="1">IF(AG$13="",0,CHOOSE(Detalhamento.OpçãoServiços,OFFSET(Import.PLQ,$A65-1,AG$15-1,1,1),IF($E65&lt;&gt;1,IF(ISNUMBER(INDEX(Import.PLE,Detalhamento!$E65,Detalhamento!AG$15)),IF(INDEX(Import.PLE,Detalhamento!$E65,Detalhamento!AG$15)&lt;=mediçao,OFFSET(Import.PLQ,$A65-1,AG$15-1,1,1),0),0),PLE!$AA$28*OFFSET(Import.PLQ,$A65-1,AG$15-1,1,1)),IF($E65&lt;&gt;1,IF(ISNUMBER(INDEX(Import.PLE,Detalhamento!$E65,Detalhamento!AG$15)),IF(INDEX(Import.PLE,Detalhamento!$E65,Detalhamento!AG$15)&lt;=mediçao,0,OFFSET(Import.PLQ,$A65-1,AG$15-1,1,1)),OFFSET(Import.PLQ,$A65-1,AG$15-1,1,1)),(1-PLE!$AA$28)*OFFSET(Import.PLQ,$A65-1,AG$15-1,1,1))))</f>
        <v>0</v>
      </c>
      <c r="AH65" s="183">
        <f ca="1">IF(AH$13="",0,CHOOSE(Detalhamento.OpçãoServiços,OFFSET(Import.PLQ,$A65-1,AH$15-1,1,1),IF($E65&lt;&gt;1,IF(ISNUMBER(INDEX(Import.PLE,Detalhamento!$E65,Detalhamento!AH$15)),IF(INDEX(Import.PLE,Detalhamento!$E65,Detalhamento!AH$15)&lt;=mediçao,OFFSET(Import.PLQ,$A65-1,AH$15-1,1,1),0),0),PLE!$AA$28*OFFSET(Import.PLQ,$A65-1,AH$15-1,1,1)),IF($E65&lt;&gt;1,IF(ISNUMBER(INDEX(Import.PLE,Detalhamento!$E65,Detalhamento!AH$15)),IF(INDEX(Import.PLE,Detalhamento!$E65,Detalhamento!AH$15)&lt;=mediçao,0,OFFSET(Import.PLQ,$A65-1,AH$15-1,1,1)),OFFSET(Import.PLQ,$A65-1,AH$15-1,1,1)),(1-PLE!$AA$28)*OFFSET(Import.PLQ,$A65-1,AH$15-1,1,1))))</f>
        <v>0</v>
      </c>
      <c r="AI65" s="183">
        <f ca="1">IF(AI$13="",0,CHOOSE(Detalhamento.OpçãoServiços,OFFSET(Import.PLQ,$A65-1,AI$15-1,1,1),IF($E65&lt;&gt;1,IF(ISNUMBER(INDEX(Import.PLE,Detalhamento!$E65,Detalhamento!AI$15)),IF(INDEX(Import.PLE,Detalhamento!$E65,Detalhamento!AI$15)&lt;=mediçao,OFFSET(Import.PLQ,$A65-1,AI$15-1,1,1),0),0),PLE!$AA$28*OFFSET(Import.PLQ,$A65-1,AI$15-1,1,1)),IF($E65&lt;&gt;1,IF(ISNUMBER(INDEX(Import.PLE,Detalhamento!$E65,Detalhamento!AI$15)),IF(INDEX(Import.PLE,Detalhamento!$E65,Detalhamento!AI$15)&lt;=mediçao,0,OFFSET(Import.PLQ,$A65-1,AI$15-1,1,1)),OFFSET(Import.PLQ,$A65-1,AI$15-1,1,1)),(1-PLE!$AA$28)*OFFSET(Import.PLQ,$A65-1,AI$15-1,1,1))))</f>
        <v>0</v>
      </c>
      <c r="AJ65" s="183">
        <f ca="1">IF(AJ$13="",0,CHOOSE(Detalhamento.OpçãoServiços,OFFSET(Import.PLQ,$A65-1,AJ$15-1,1,1),IF($E65&lt;&gt;1,IF(ISNUMBER(INDEX(Import.PLE,Detalhamento!$E65,Detalhamento!AJ$15)),IF(INDEX(Import.PLE,Detalhamento!$E65,Detalhamento!AJ$15)&lt;=mediçao,OFFSET(Import.PLQ,$A65-1,AJ$15-1,1,1),0),0),PLE!$AA$28*OFFSET(Import.PLQ,$A65-1,AJ$15-1,1,1)),IF($E65&lt;&gt;1,IF(ISNUMBER(INDEX(Import.PLE,Detalhamento!$E65,Detalhamento!AJ$15)),IF(INDEX(Import.PLE,Detalhamento!$E65,Detalhamento!AJ$15)&lt;=mediçao,0,OFFSET(Import.PLQ,$A65-1,AJ$15-1,1,1)),OFFSET(Import.PLQ,$A65-1,AJ$15-1,1,1)),(1-PLE!$AA$28)*OFFSET(Import.PLQ,$A65-1,AJ$15-1,1,1))))</f>
        <v>0</v>
      </c>
      <c r="AK65" s="183">
        <f ca="1">IF(AK$13="",0,CHOOSE(Detalhamento.OpçãoServiços,OFFSET(Import.PLQ,$A65-1,AK$15-1,1,1),IF($E65&lt;&gt;1,IF(ISNUMBER(INDEX(Import.PLE,Detalhamento!$E65,Detalhamento!AK$15)),IF(INDEX(Import.PLE,Detalhamento!$E65,Detalhamento!AK$15)&lt;=mediçao,OFFSET(Import.PLQ,$A65-1,AK$15-1,1,1),0),0),PLE!$AA$28*OFFSET(Import.PLQ,$A65-1,AK$15-1,1,1)),IF($E65&lt;&gt;1,IF(ISNUMBER(INDEX(Import.PLE,Detalhamento!$E65,Detalhamento!AK$15)),IF(INDEX(Import.PLE,Detalhamento!$E65,Detalhamento!AK$15)&lt;=mediçao,0,OFFSET(Import.PLQ,$A65-1,AK$15-1,1,1)),OFFSET(Import.PLQ,$A65-1,AK$15-1,1,1)),(1-PLE!$AA$28)*OFFSET(Import.PLQ,$A65-1,AK$15-1,1,1))))</f>
        <v>0</v>
      </c>
      <c r="AL65" s="183">
        <f ca="1">IF(AL$13="",0,CHOOSE(Detalhamento.OpçãoServiços,OFFSET(Import.PLQ,$A65-1,AL$15-1,1,1),IF($E65&lt;&gt;1,IF(ISNUMBER(INDEX(Import.PLE,Detalhamento!$E65,Detalhamento!AL$15)),IF(INDEX(Import.PLE,Detalhamento!$E65,Detalhamento!AL$15)&lt;=mediçao,OFFSET(Import.PLQ,$A65-1,AL$15-1,1,1),0),0),PLE!$AA$28*OFFSET(Import.PLQ,$A65-1,AL$15-1,1,1)),IF($E65&lt;&gt;1,IF(ISNUMBER(INDEX(Import.PLE,Detalhamento!$E65,Detalhamento!AL$15)),IF(INDEX(Import.PLE,Detalhamento!$E65,Detalhamento!AL$15)&lt;=mediçao,0,OFFSET(Import.PLQ,$A65-1,AL$15-1,1,1)),OFFSET(Import.PLQ,$A65-1,AL$15-1,1,1)),(1-PLE!$AA$28)*OFFSET(Import.PLQ,$A65-1,AL$15-1,1,1))))</f>
        <v>0</v>
      </c>
      <c r="AM65" s="183">
        <f ca="1">IF(AM$13="",0,CHOOSE(Detalhamento.OpçãoServiços,OFFSET(Import.PLQ,$A65-1,AM$15-1,1,1),IF($E65&lt;&gt;1,IF(ISNUMBER(INDEX(Import.PLE,Detalhamento!$E65,Detalhamento!AM$15)),IF(INDEX(Import.PLE,Detalhamento!$E65,Detalhamento!AM$15)&lt;=mediçao,OFFSET(Import.PLQ,$A65-1,AM$15-1,1,1),0),0),PLE!$AA$28*OFFSET(Import.PLQ,$A65-1,AM$15-1,1,1)),IF($E65&lt;&gt;1,IF(ISNUMBER(INDEX(Import.PLE,Detalhamento!$E65,Detalhamento!AM$15)),IF(INDEX(Import.PLE,Detalhamento!$E65,Detalhamento!AM$15)&lt;=mediçao,0,OFFSET(Import.PLQ,$A65-1,AM$15-1,1,1)),OFFSET(Import.PLQ,$A65-1,AM$15-1,1,1)),(1-PLE!$AA$28)*OFFSET(Import.PLQ,$A65-1,AM$15-1,1,1))))</f>
        <v>0</v>
      </c>
      <c r="AN65" s="183">
        <f ca="1">IF(AN$13="",0,CHOOSE(Detalhamento.OpçãoServiços,OFFSET(Import.PLQ,$A65-1,AN$15-1,1,1),IF($E65&lt;&gt;1,IF(ISNUMBER(INDEX(Import.PLE,Detalhamento!$E65,Detalhamento!AN$15)),IF(INDEX(Import.PLE,Detalhamento!$E65,Detalhamento!AN$15)&lt;=mediçao,OFFSET(Import.PLQ,$A65-1,AN$15-1,1,1),0),0),PLE!$AA$28*OFFSET(Import.PLQ,$A65-1,AN$15-1,1,1)),IF($E65&lt;&gt;1,IF(ISNUMBER(INDEX(Import.PLE,Detalhamento!$E65,Detalhamento!AN$15)),IF(INDEX(Import.PLE,Detalhamento!$E65,Detalhamento!AN$15)&lt;=mediçao,0,OFFSET(Import.PLQ,$A65-1,AN$15-1,1,1)),OFFSET(Import.PLQ,$A65-1,AN$15-1,1,1)),(1-PLE!$AA$28)*OFFSET(Import.PLQ,$A65-1,AN$15-1,1,1))))</f>
        <v>0</v>
      </c>
      <c r="AO65" s="183">
        <f ca="1">IF(AO$13="",0,CHOOSE(Detalhamento.OpçãoServiços,OFFSET(Import.PLQ,$A65-1,AO$15-1,1,1),IF($E65&lt;&gt;1,IF(ISNUMBER(INDEX(Import.PLE,Detalhamento!$E65,Detalhamento!AO$15)),IF(INDEX(Import.PLE,Detalhamento!$E65,Detalhamento!AO$15)&lt;=mediçao,OFFSET(Import.PLQ,$A65-1,AO$15-1,1,1),0),0),PLE!$AA$28*OFFSET(Import.PLQ,$A65-1,AO$15-1,1,1)),IF($E65&lt;&gt;1,IF(ISNUMBER(INDEX(Import.PLE,Detalhamento!$E65,Detalhamento!AO$15)),IF(INDEX(Import.PLE,Detalhamento!$E65,Detalhamento!AO$15)&lt;=mediçao,0,OFFSET(Import.PLQ,$A65-1,AO$15-1,1,1)),OFFSET(Import.PLQ,$A65-1,AO$15-1,1,1)),(1-PLE!$AA$28)*OFFSET(Import.PLQ,$A65-1,AO$15-1,1,1))))</f>
        <v>0</v>
      </c>
      <c r="AP65" s="183">
        <f ca="1">IF(AP$13="",0,CHOOSE(Detalhamento.OpçãoServiços,OFFSET(Import.PLQ,$A65-1,AP$15-1,1,1),IF($E65&lt;&gt;1,IF(ISNUMBER(INDEX(Import.PLE,Detalhamento!$E65,Detalhamento!AP$15)),IF(INDEX(Import.PLE,Detalhamento!$E65,Detalhamento!AP$15)&lt;=mediçao,OFFSET(Import.PLQ,$A65-1,AP$15-1,1,1),0),0),PLE!$AA$28*OFFSET(Import.PLQ,$A65-1,AP$15-1,1,1)),IF($E65&lt;&gt;1,IF(ISNUMBER(INDEX(Import.PLE,Detalhamento!$E65,Detalhamento!AP$15)),IF(INDEX(Import.PLE,Detalhamento!$E65,Detalhamento!AP$15)&lt;=mediçao,0,OFFSET(Import.PLQ,$A65-1,AP$15-1,1,1)),OFFSET(Import.PLQ,$A65-1,AP$15-1,1,1)),(1-PLE!$AA$28)*OFFSET(Import.PLQ,$A65-1,AP$15-1,1,1))))</f>
        <v>0</v>
      </c>
      <c r="AQ65" s="183">
        <f ca="1">IF(AQ$13="",0,CHOOSE(Detalhamento.OpçãoServiços,OFFSET(Import.PLQ,$A65-1,AQ$15-1,1,1),IF($E65&lt;&gt;1,IF(ISNUMBER(INDEX(Import.PLE,Detalhamento!$E65,Detalhamento!AQ$15)),IF(INDEX(Import.PLE,Detalhamento!$E65,Detalhamento!AQ$15)&lt;=mediçao,OFFSET(Import.PLQ,$A65-1,AQ$15-1,1,1),0),0),PLE!$AA$28*OFFSET(Import.PLQ,$A65-1,AQ$15-1,1,1)),IF($E65&lt;&gt;1,IF(ISNUMBER(INDEX(Import.PLE,Detalhamento!$E65,Detalhamento!AQ$15)),IF(INDEX(Import.PLE,Detalhamento!$E65,Detalhamento!AQ$15)&lt;=mediçao,0,OFFSET(Import.PLQ,$A65-1,AQ$15-1,1,1)),OFFSET(Import.PLQ,$A65-1,AQ$15-1,1,1)),(1-PLE!$AA$28)*OFFSET(Import.PLQ,$A65-1,AQ$15-1,1,1))))</f>
        <v>0</v>
      </c>
      <c r="AR65" s="183">
        <f ca="1">IF(AR$13="",0,CHOOSE(Detalhamento.OpçãoServiços,OFFSET(Import.PLQ,$A65-1,AR$15-1,1,1),IF($E65&lt;&gt;1,IF(ISNUMBER(INDEX(Import.PLE,Detalhamento!$E65,Detalhamento!AR$15)),IF(INDEX(Import.PLE,Detalhamento!$E65,Detalhamento!AR$15)&lt;=mediçao,OFFSET(Import.PLQ,$A65-1,AR$15-1,1,1),0),0),PLE!$AA$28*OFFSET(Import.PLQ,$A65-1,AR$15-1,1,1)),IF($E65&lt;&gt;1,IF(ISNUMBER(INDEX(Import.PLE,Detalhamento!$E65,Detalhamento!AR$15)),IF(INDEX(Import.PLE,Detalhamento!$E65,Detalhamento!AR$15)&lt;=mediçao,0,OFFSET(Import.PLQ,$A65-1,AR$15-1,1,1)),OFFSET(Import.PLQ,$A65-1,AR$15-1,1,1)),(1-PLE!$AA$28)*OFFSET(Import.PLQ,$A65-1,AR$15-1,1,1))))</f>
        <v>0</v>
      </c>
      <c r="AS65" s="183">
        <f ca="1">IF(AS$13="",0,CHOOSE(Detalhamento.OpçãoServiços,OFFSET(Import.PLQ,$A65-1,AS$15-1,1,1),IF($E65&lt;&gt;1,IF(ISNUMBER(INDEX(Import.PLE,Detalhamento!$E65,Detalhamento!AS$15)),IF(INDEX(Import.PLE,Detalhamento!$E65,Detalhamento!AS$15)&lt;=mediçao,OFFSET(Import.PLQ,$A65-1,AS$15-1,1,1),0),0),PLE!$AA$28*OFFSET(Import.PLQ,$A65-1,AS$15-1,1,1)),IF($E65&lt;&gt;1,IF(ISNUMBER(INDEX(Import.PLE,Detalhamento!$E65,Detalhamento!AS$15)),IF(INDEX(Import.PLE,Detalhamento!$E65,Detalhamento!AS$15)&lt;=mediçao,0,OFFSET(Import.PLQ,$A65-1,AS$15-1,1,1)),OFFSET(Import.PLQ,$A65-1,AS$15-1,1,1)),(1-PLE!$AA$28)*OFFSET(Import.PLQ,$A65-1,AS$15-1,1,1))))</f>
        <v>0</v>
      </c>
      <c r="AT65" s="183">
        <f ca="1">IF(AT$13="",0,CHOOSE(Detalhamento.OpçãoServiços,OFFSET(Import.PLQ,$A65-1,AT$15-1,1,1),IF($E65&lt;&gt;1,IF(ISNUMBER(INDEX(Import.PLE,Detalhamento!$E65,Detalhamento!AT$15)),IF(INDEX(Import.PLE,Detalhamento!$E65,Detalhamento!AT$15)&lt;=mediçao,OFFSET(Import.PLQ,$A65-1,AT$15-1,1,1),0),0),PLE!$AA$28*OFFSET(Import.PLQ,$A65-1,AT$15-1,1,1)),IF($E65&lt;&gt;1,IF(ISNUMBER(INDEX(Import.PLE,Detalhamento!$E65,Detalhamento!AT$15)),IF(INDEX(Import.PLE,Detalhamento!$E65,Detalhamento!AT$15)&lt;=mediçao,0,OFFSET(Import.PLQ,$A65-1,AT$15-1,1,1)),OFFSET(Import.PLQ,$A65-1,AT$15-1,1,1)),(1-PLE!$AA$28)*OFFSET(Import.PLQ,$A65-1,AT$15-1,1,1))))</f>
        <v>0</v>
      </c>
      <c r="AU65" s="183">
        <f ca="1">IF(AU$13="",0,CHOOSE(Detalhamento.OpçãoServiços,OFFSET(Import.PLQ,$A65-1,AU$15-1,1,1),IF($E65&lt;&gt;1,IF(ISNUMBER(INDEX(Import.PLE,Detalhamento!$E65,Detalhamento!AU$15)),IF(INDEX(Import.PLE,Detalhamento!$E65,Detalhamento!AU$15)&lt;=mediçao,OFFSET(Import.PLQ,$A65-1,AU$15-1,1,1),0),0),PLE!$AA$28*OFFSET(Import.PLQ,$A65-1,AU$15-1,1,1)),IF($E65&lt;&gt;1,IF(ISNUMBER(INDEX(Import.PLE,Detalhamento!$E65,Detalhamento!AU$15)),IF(INDEX(Import.PLE,Detalhamento!$E65,Detalhamento!AU$15)&lt;=mediçao,0,OFFSET(Import.PLQ,$A65-1,AU$15-1,1,1)),OFFSET(Import.PLQ,$A65-1,AU$15-1,1,1)),(1-PLE!$AA$28)*OFFSET(Import.PLQ,$A65-1,AU$15-1,1,1))))</f>
        <v>0</v>
      </c>
      <c r="AV65" s="183">
        <f ca="1">IF(AV$13="",0,CHOOSE(Detalhamento.OpçãoServiços,OFFSET(Import.PLQ,$A65-1,AV$15-1,1,1),IF($E65&lt;&gt;1,IF(ISNUMBER(INDEX(Import.PLE,Detalhamento!$E65,Detalhamento!AV$15)),IF(INDEX(Import.PLE,Detalhamento!$E65,Detalhamento!AV$15)&lt;=mediçao,OFFSET(Import.PLQ,$A65-1,AV$15-1,1,1),0),0),PLE!$AA$28*OFFSET(Import.PLQ,$A65-1,AV$15-1,1,1)),IF($E65&lt;&gt;1,IF(ISNUMBER(INDEX(Import.PLE,Detalhamento!$E65,Detalhamento!AV$15)),IF(INDEX(Import.PLE,Detalhamento!$E65,Detalhamento!AV$15)&lt;=mediçao,0,OFFSET(Import.PLQ,$A65-1,AV$15-1,1,1)),OFFSET(Import.PLQ,$A65-1,AV$15-1,1,1)),(1-PLE!$AA$28)*OFFSET(Import.PLQ,$A65-1,AV$15-1,1,1))))</f>
        <v>0</v>
      </c>
      <c r="AW65" s="183">
        <f ca="1">IF(AW$13="",0,CHOOSE(Detalhamento.OpçãoServiços,OFFSET(Import.PLQ,$A65-1,AW$15-1,1,1),IF($E65&lt;&gt;1,IF(ISNUMBER(INDEX(Import.PLE,Detalhamento!$E65,Detalhamento!AW$15)),IF(INDEX(Import.PLE,Detalhamento!$E65,Detalhamento!AW$15)&lt;=mediçao,OFFSET(Import.PLQ,$A65-1,AW$15-1,1,1),0),0),PLE!$AA$28*OFFSET(Import.PLQ,$A65-1,AW$15-1,1,1)),IF($E65&lt;&gt;1,IF(ISNUMBER(INDEX(Import.PLE,Detalhamento!$E65,Detalhamento!AW$15)),IF(INDEX(Import.PLE,Detalhamento!$E65,Detalhamento!AW$15)&lt;=mediçao,0,OFFSET(Import.PLQ,$A65-1,AW$15-1,1,1)),OFFSET(Import.PLQ,$A65-1,AW$15-1,1,1)),(1-PLE!$AA$28)*OFFSET(Import.PLQ,$A65-1,AW$15-1,1,1))))</f>
        <v>0</v>
      </c>
      <c r="AX65" s="183">
        <f ca="1">IF(AX$13="",0,CHOOSE(Detalhamento.OpçãoServiços,OFFSET(Import.PLQ,$A65-1,AX$15-1,1,1),IF($E65&lt;&gt;1,IF(ISNUMBER(INDEX(Import.PLE,Detalhamento!$E65,Detalhamento!AX$15)),IF(INDEX(Import.PLE,Detalhamento!$E65,Detalhamento!AX$15)&lt;=mediçao,OFFSET(Import.PLQ,$A65-1,AX$15-1,1,1),0),0),PLE!$AA$28*OFFSET(Import.PLQ,$A65-1,AX$15-1,1,1)),IF($E65&lt;&gt;1,IF(ISNUMBER(INDEX(Import.PLE,Detalhamento!$E65,Detalhamento!AX$15)),IF(INDEX(Import.PLE,Detalhamento!$E65,Detalhamento!AX$15)&lt;=mediçao,0,OFFSET(Import.PLQ,$A65-1,AX$15-1,1,1)),OFFSET(Import.PLQ,$A65-1,AX$15-1,1,1)),(1-PLE!$AA$28)*OFFSET(Import.PLQ,$A65-1,AX$15-1,1,1))))</f>
        <v>0</v>
      </c>
      <c r="AY65" s="183">
        <f ca="1">IF(AY$13="",0,CHOOSE(Detalhamento.OpçãoServiços,OFFSET(Import.PLQ,$A65-1,AY$15-1,1,1),IF($E65&lt;&gt;1,IF(ISNUMBER(INDEX(Import.PLE,Detalhamento!$E65,Detalhamento!AY$15)),IF(INDEX(Import.PLE,Detalhamento!$E65,Detalhamento!AY$15)&lt;=mediçao,OFFSET(Import.PLQ,$A65-1,AY$15-1,1,1),0),0),PLE!$AA$28*OFFSET(Import.PLQ,$A65-1,AY$15-1,1,1)),IF($E65&lt;&gt;1,IF(ISNUMBER(INDEX(Import.PLE,Detalhamento!$E65,Detalhamento!AY$15)),IF(INDEX(Import.PLE,Detalhamento!$E65,Detalhamento!AY$15)&lt;=mediçao,0,OFFSET(Import.PLQ,$A65-1,AY$15-1,1,1)),OFFSET(Import.PLQ,$A65-1,AY$15-1,1,1)),(1-PLE!$AA$28)*OFFSET(Import.PLQ,$A65-1,AY$15-1,1,1))))</f>
        <v>0</v>
      </c>
      <c r="AZ65" s="183">
        <f ca="1">IF(AZ$13="",0,CHOOSE(Detalhamento.OpçãoServiços,OFFSET(Import.PLQ,$A65-1,AZ$15-1,1,1),IF($E65&lt;&gt;1,IF(ISNUMBER(INDEX(Import.PLE,Detalhamento!$E65,Detalhamento!AZ$15)),IF(INDEX(Import.PLE,Detalhamento!$E65,Detalhamento!AZ$15)&lt;=mediçao,OFFSET(Import.PLQ,$A65-1,AZ$15-1,1,1),0),0),PLE!$AA$28*OFFSET(Import.PLQ,$A65-1,AZ$15-1,1,1)),IF($E65&lt;&gt;1,IF(ISNUMBER(INDEX(Import.PLE,Detalhamento!$E65,Detalhamento!AZ$15)),IF(INDEX(Import.PLE,Detalhamento!$E65,Detalhamento!AZ$15)&lt;=mediçao,0,OFFSET(Import.PLQ,$A65-1,AZ$15-1,1,1)),OFFSET(Import.PLQ,$A65-1,AZ$15-1,1,1)),(1-PLE!$AA$28)*OFFSET(Import.PLQ,$A65-1,AZ$15-1,1,1))))</f>
        <v>0</v>
      </c>
      <c r="BA65" s="183">
        <f ca="1">IF(BA$13="",0,CHOOSE(Detalhamento.OpçãoServiços,OFFSET(Import.PLQ,$A65-1,BA$15-1,1,1),IF($E65&lt;&gt;1,IF(ISNUMBER(INDEX(Import.PLE,Detalhamento!$E65,Detalhamento!BA$15)),IF(INDEX(Import.PLE,Detalhamento!$E65,Detalhamento!BA$15)&lt;=mediçao,OFFSET(Import.PLQ,$A65-1,BA$15-1,1,1),0),0),PLE!$AA$28*OFFSET(Import.PLQ,$A65-1,BA$15-1,1,1)),IF($E65&lt;&gt;1,IF(ISNUMBER(INDEX(Import.PLE,Detalhamento!$E65,Detalhamento!BA$15)),IF(INDEX(Import.PLE,Detalhamento!$E65,Detalhamento!BA$15)&lt;=mediçao,0,OFFSET(Import.PLQ,$A65-1,BA$15-1,1,1)),OFFSET(Import.PLQ,$A65-1,BA$15-1,1,1)),(1-PLE!$AA$28)*OFFSET(Import.PLQ,$A65-1,BA$15-1,1,1))))</f>
        <v>0</v>
      </c>
      <c r="BB65" s="183">
        <f ca="1">IF(BB$13="",0,CHOOSE(Detalhamento.OpçãoServiços,OFFSET(Import.PLQ,$A65-1,BB$15-1,1,1),IF($E65&lt;&gt;1,IF(ISNUMBER(INDEX(Import.PLE,Detalhamento!$E65,Detalhamento!BB$15)),IF(INDEX(Import.PLE,Detalhamento!$E65,Detalhamento!BB$15)&lt;=mediçao,OFFSET(Import.PLQ,$A65-1,BB$15-1,1,1),0),0),PLE!$AA$28*OFFSET(Import.PLQ,$A65-1,BB$15-1,1,1)),IF($E65&lt;&gt;1,IF(ISNUMBER(INDEX(Import.PLE,Detalhamento!$E65,Detalhamento!BB$15)),IF(INDEX(Import.PLE,Detalhamento!$E65,Detalhamento!BB$15)&lt;=mediçao,0,OFFSET(Import.PLQ,$A65-1,BB$15-1,1,1)),OFFSET(Import.PLQ,$A65-1,BB$15-1,1,1)),(1-PLE!$AA$28)*OFFSET(Import.PLQ,$A65-1,BB$15-1,1,1))))</f>
        <v>0</v>
      </c>
      <c r="BC65" s="183">
        <f ca="1">IF(BC$13="",0,CHOOSE(Detalhamento.OpçãoServiços,OFFSET(Import.PLQ,$A65-1,BC$15-1,1,1),IF($E65&lt;&gt;1,IF(ISNUMBER(INDEX(Import.PLE,Detalhamento!$E65,Detalhamento!BC$15)),IF(INDEX(Import.PLE,Detalhamento!$E65,Detalhamento!BC$15)&lt;=mediçao,OFFSET(Import.PLQ,$A65-1,BC$15-1,1,1),0),0),PLE!$AA$28*OFFSET(Import.PLQ,$A65-1,BC$15-1,1,1)),IF($E65&lt;&gt;1,IF(ISNUMBER(INDEX(Import.PLE,Detalhamento!$E65,Detalhamento!BC$15)),IF(INDEX(Import.PLE,Detalhamento!$E65,Detalhamento!BC$15)&lt;=mediçao,0,OFFSET(Import.PLQ,$A65-1,BC$15-1,1,1)),OFFSET(Import.PLQ,$A65-1,BC$15-1,1,1)),(1-PLE!$AA$28)*OFFSET(Import.PLQ,$A65-1,BC$15-1,1,1))))</f>
        <v>0</v>
      </c>
      <c r="BD65" s="183">
        <f ca="1">IF(BD$13="",0,CHOOSE(Detalhamento.OpçãoServiços,OFFSET(Import.PLQ,$A65-1,BD$15-1,1,1),IF($E65&lt;&gt;1,IF(ISNUMBER(INDEX(Import.PLE,Detalhamento!$E65,Detalhamento!BD$15)),IF(INDEX(Import.PLE,Detalhamento!$E65,Detalhamento!BD$15)&lt;=mediçao,OFFSET(Import.PLQ,$A65-1,BD$15-1,1,1),0),0),PLE!$AA$28*OFFSET(Import.PLQ,$A65-1,BD$15-1,1,1)),IF($E65&lt;&gt;1,IF(ISNUMBER(INDEX(Import.PLE,Detalhamento!$E65,Detalhamento!BD$15)),IF(INDEX(Import.PLE,Detalhamento!$E65,Detalhamento!BD$15)&lt;=mediçao,0,OFFSET(Import.PLQ,$A65-1,BD$15-1,1,1)),OFFSET(Import.PLQ,$A65-1,BD$15-1,1,1)),(1-PLE!$AA$28)*OFFSET(Import.PLQ,$A65-1,BD$15-1,1,1))))</f>
        <v>0</v>
      </c>
      <c r="BE65" s="183">
        <f ca="1">IF(BE$13="",0,CHOOSE(Detalhamento.OpçãoServiços,OFFSET(Import.PLQ,$A65-1,BE$15-1,1,1),IF($E65&lt;&gt;1,IF(ISNUMBER(INDEX(Import.PLE,Detalhamento!$E65,Detalhamento!BE$15)),IF(INDEX(Import.PLE,Detalhamento!$E65,Detalhamento!BE$15)&lt;=mediçao,OFFSET(Import.PLQ,$A65-1,BE$15-1,1,1),0),0),PLE!$AA$28*OFFSET(Import.PLQ,$A65-1,BE$15-1,1,1)),IF($E65&lt;&gt;1,IF(ISNUMBER(INDEX(Import.PLE,Detalhamento!$E65,Detalhamento!BE$15)),IF(INDEX(Import.PLE,Detalhamento!$E65,Detalhamento!BE$15)&lt;=mediçao,0,OFFSET(Import.PLQ,$A65-1,BE$15-1,1,1)),OFFSET(Import.PLQ,$A65-1,BE$15-1,1,1)),(1-PLE!$AA$28)*OFFSET(Import.PLQ,$A65-1,BE$15-1,1,1))))</f>
        <v>0</v>
      </c>
      <c r="BF65" s="183">
        <f ca="1">IF(BF$13="",0,CHOOSE(Detalhamento.OpçãoServiços,OFFSET(Import.PLQ,$A65-1,BF$15-1,1,1),IF($E65&lt;&gt;1,IF(ISNUMBER(INDEX(Import.PLE,Detalhamento!$E65,Detalhamento!BF$15)),IF(INDEX(Import.PLE,Detalhamento!$E65,Detalhamento!BF$15)&lt;=mediçao,OFFSET(Import.PLQ,$A65-1,BF$15-1,1,1),0),0),PLE!$AA$28*OFFSET(Import.PLQ,$A65-1,BF$15-1,1,1)),IF($E65&lt;&gt;1,IF(ISNUMBER(INDEX(Import.PLE,Detalhamento!$E65,Detalhamento!BF$15)),IF(INDEX(Import.PLE,Detalhamento!$E65,Detalhamento!BF$15)&lt;=mediçao,0,OFFSET(Import.PLQ,$A65-1,BF$15-1,1,1)),OFFSET(Import.PLQ,$A65-1,BF$15-1,1,1)),(1-PLE!$AA$28)*OFFSET(Import.PLQ,$A65-1,BF$15-1,1,1))))</f>
        <v>0</v>
      </c>
      <c r="BG65" s="183">
        <f ca="1">IF(BG$13="",0,CHOOSE(Detalhamento.OpçãoServiços,OFFSET(Import.PLQ,$A65-1,BG$15-1,1,1),IF($E65&lt;&gt;1,IF(ISNUMBER(INDEX(Import.PLE,Detalhamento!$E65,Detalhamento!BG$15)),IF(INDEX(Import.PLE,Detalhamento!$E65,Detalhamento!BG$15)&lt;=mediçao,OFFSET(Import.PLQ,$A65-1,BG$15-1,1,1),0),0),PLE!$AA$28*OFFSET(Import.PLQ,$A65-1,BG$15-1,1,1)),IF($E65&lt;&gt;1,IF(ISNUMBER(INDEX(Import.PLE,Detalhamento!$E65,Detalhamento!BG$15)),IF(INDEX(Import.PLE,Detalhamento!$E65,Detalhamento!BG$15)&lt;=mediçao,0,OFFSET(Import.PLQ,$A65-1,BG$15-1,1,1)),OFFSET(Import.PLQ,$A65-1,BG$15-1,1,1)),(1-PLE!$AA$28)*OFFSET(Import.PLQ,$A65-1,BG$15-1,1,1))))</f>
        <v>0</v>
      </c>
      <c r="BH65" s="183">
        <f ca="1">IF(BH$13="",0,CHOOSE(Detalhamento.OpçãoServiços,OFFSET(Import.PLQ,$A65-1,BH$15-1,1,1),IF($E65&lt;&gt;1,IF(ISNUMBER(INDEX(Import.PLE,Detalhamento!$E65,Detalhamento!BH$15)),IF(INDEX(Import.PLE,Detalhamento!$E65,Detalhamento!BH$15)&lt;=mediçao,OFFSET(Import.PLQ,$A65-1,BH$15-1,1,1),0),0),PLE!$AA$28*OFFSET(Import.PLQ,$A65-1,BH$15-1,1,1)),IF($E65&lt;&gt;1,IF(ISNUMBER(INDEX(Import.PLE,Detalhamento!$E65,Detalhamento!BH$15)),IF(INDEX(Import.PLE,Detalhamento!$E65,Detalhamento!BH$15)&lt;=mediçao,0,OFFSET(Import.PLQ,$A65-1,BH$15-1,1,1)),OFFSET(Import.PLQ,$A65-1,BH$15-1,1,1)),(1-PLE!$AA$28)*OFFSET(Import.PLQ,$A65-1,BH$15-1,1,1))))</f>
        <v>0</v>
      </c>
      <c r="BI65" s="183">
        <f ca="1">IF(BI$13="",0,CHOOSE(Detalhamento.OpçãoServiços,OFFSET(Import.PLQ,$A65-1,BI$15-1,1,1),IF($E65&lt;&gt;1,IF(ISNUMBER(INDEX(Import.PLE,Detalhamento!$E65,Detalhamento!BI$15)),IF(INDEX(Import.PLE,Detalhamento!$E65,Detalhamento!BI$15)&lt;=mediçao,OFFSET(Import.PLQ,$A65-1,BI$15-1,1,1),0),0),PLE!$AA$28*OFFSET(Import.PLQ,$A65-1,BI$15-1,1,1)),IF($E65&lt;&gt;1,IF(ISNUMBER(INDEX(Import.PLE,Detalhamento!$E65,Detalhamento!BI$15)),IF(INDEX(Import.PLE,Detalhamento!$E65,Detalhamento!BI$15)&lt;=mediçao,0,OFFSET(Import.PLQ,$A65-1,BI$15-1,1,1)),OFFSET(Import.PLQ,$A65-1,BI$15-1,1,1)),(1-PLE!$AA$28)*OFFSET(Import.PLQ,$A65-1,BI$15-1,1,1))))</f>
        <v>0</v>
      </c>
    </row>
    <row r="66" spans="1:61" ht="33.75" x14ac:dyDescent="0.2">
      <c r="A66" s="196">
        <v>40</v>
      </c>
      <c r="B66" s="28" t="str">
        <f t="shared" ca="1" si="15"/>
        <v>Serviço</v>
      </c>
      <c r="E66" s="193">
        <f t="shared" ca="1" si="16"/>
        <v>10</v>
      </c>
      <c r="F66" s="194">
        <f t="shared" ca="1" si="17"/>
        <v>100040</v>
      </c>
      <c r="G66" s="194" t="str">
        <f t="shared" ca="1" si="20"/>
        <v>10.4</v>
      </c>
      <c r="H66" s="222" t="str">
        <f t="shared" ca="1" si="20"/>
        <v>FORNECIMENTO E IMPLANTAÇÃO DE SUPORTE METÁLICO GALVANIZADO PARA PLACA DE REGULAMENTAÇÃO - R1 - LADO DE 0,248 M</v>
      </c>
      <c r="I66" s="48" t="str">
        <f t="shared" ca="1" si="18"/>
        <v>UND.</v>
      </c>
      <c r="J66" s="183">
        <f t="shared" ca="1" si="19"/>
        <v>12</v>
      </c>
      <c r="K66" s="83"/>
      <c r="L66" s="183">
        <f ca="1">IF(L$13="",0,CHOOSE(Detalhamento.OpçãoServiços,OFFSET(Import.PLQ,$A66-1,L$15-1,1,1),IF($E66&lt;&gt;1,IF(ISNUMBER(INDEX(Import.PLE,Detalhamento!$E66,Detalhamento!L$15)),IF(INDEX(Import.PLE,Detalhamento!$E66,Detalhamento!L$15)&lt;=mediçao,OFFSET(Import.PLQ,$A66-1,L$15-1,1,1),0),0),PLE!$AA$28*OFFSET(Import.PLQ,$A66-1,L$15-1,1,1)),IF($E66&lt;&gt;1,IF(ISNUMBER(INDEX(Import.PLE,Detalhamento!$E66,Detalhamento!L$15)),IF(INDEX(Import.PLE,Detalhamento!$E66,Detalhamento!L$15)&lt;=mediçao,0,OFFSET(Import.PLQ,$A66-1,L$15-1,1,1)),OFFSET(Import.PLQ,$A66-1,L$15-1,1,1)),(1-PLE!$AA$28)*OFFSET(Import.PLQ,$A66-1,L$15-1,1,1))))</f>
        <v>0</v>
      </c>
      <c r="M66" s="183">
        <f ca="1">IF(M$13="",0,CHOOSE(Detalhamento.OpçãoServiços,OFFSET(Import.PLQ,$A66-1,M$15-1,1,1),IF($E66&lt;&gt;1,IF(ISNUMBER(INDEX(Import.PLE,Detalhamento!$E66,Detalhamento!M$15)),IF(INDEX(Import.PLE,Detalhamento!$E66,Detalhamento!M$15)&lt;=mediçao,OFFSET(Import.PLQ,$A66-1,M$15-1,1,1),0),0),PLE!$AA$28*OFFSET(Import.PLQ,$A66-1,M$15-1,1,1)),IF($E66&lt;&gt;1,IF(ISNUMBER(INDEX(Import.PLE,Detalhamento!$E66,Detalhamento!M$15)),IF(INDEX(Import.PLE,Detalhamento!$E66,Detalhamento!M$15)&lt;=mediçao,0,OFFSET(Import.PLQ,$A66-1,M$15-1,1,1)),OFFSET(Import.PLQ,$A66-1,M$15-1,1,1)),(1-PLE!$AA$28)*OFFSET(Import.PLQ,$A66-1,M$15-1,1,1))))</f>
        <v>0</v>
      </c>
      <c r="N66" s="183">
        <f ca="1">IF(N$13="",0,CHOOSE(Detalhamento.OpçãoServiços,OFFSET(Import.PLQ,$A66-1,N$15-1,1,1),IF($E66&lt;&gt;1,IF(ISNUMBER(INDEX(Import.PLE,Detalhamento!$E66,Detalhamento!N$15)),IF(INDEX(Import.PLE,Detalhamento!$E66,Detalhamento!N$15)&lt;=mediçao,OFFSET(Import.PLQ,$A66-1,N$15-1,1,1),0),0),PLE!$AA$28*OFFSET(Import.PLQ,$A66-1,N$15-1,1,1)),IF($E66&lt;&gt;1,IF(ISNUMBER(INDEX(Import.PLE,Detalhamento!$E66,Detalhamento!N$15)),IF(INDEX(Import.PLE,Detalhamento!$E66,Detalhamento!N$15)&lt;=mediçao,0,OFFSET(Import.PLQ,$A66-1,N$15-1,1,1)),OFFSET(Import.PLQ,$A66-1,N$15-1,1,1)),(1-PLE!$AA$28)*OFFSET(Import.PLQ,$A66-1,N$15-1,1,1))))</f>
        <v>0</v>
      </c>
      <c r="O66" s="183">
        <f ca="1">IF(O$13="",0,CHOOSE(Detalhamento.OpçãoServiços,OFFSET(Import.PLQ,$A66-1,O$15-1,1,1),IF($E66&lt;&gt;1,IF(ISNUMBER(INDEX(Import.PLE,Detalhamento!$E66,Detalhamento!O$15)),IF(INDEX(Import.PLE,Detalhamento!$E66,Detalhamento!O$15)&lt;=mediçao,OFFSET(Import.PLQ,$A66-1,O$15-1,1,1),0),0),PLE!$AA$28*OFFSET(Import.PLQ,$A66-1,O$15-1,1,1)),IF($E66&lt;&gt;1,IF(ISNUMBER(INDEX(Import.PLE,Detalhamento!$E66,Detalhamento!O$15)),IF(INDEX(Import.PLE,Detalhamento!$E66,Detalhamento!O$15)&lt;=mediçao,0,OFFSET(Import.PLQ,$A66-1,O$15-1,1,1)),OFFSET(Import.PLQ,$A66-1,O$15-1,1,1)),(1-PLE!$AA$28)*OFFSET(Import.PLQ,$A66-1,O$15-1,1,1))))</f>
        <v>12</v>
      </c>
      <c r="P66" s="183">
        <f ca="1">IF(P$13="",0,CHOOSE(Detalhamento.OpçãoServiços,OFFSET(Import.PLQ,$A66-1,P$15-1,1,1),IF($E66&lt;&gt;1,IF(ISNUMBER(INDEX(Import.PLE,Detalhamento!$E66,Detalhamento!P$15)),IF(INDEX(Import.PLE,Detalhamento!$E66,Detalhamento!P$15)&lt;=mediçao,OFFSET(Import.PLQ,$A66-1,P$15-1,1,1),0),0),PLE!$AA$28*OFFSET(Import.PLQ,$A66-1,P$15-1,1,1)),IF($E66&lt;&gt;1,IF(ISNUMBER(INDEX(Import.PLE,Detalhamento!$E66,Detalhamento!P$15)),IF(INDEX(Import.PLE,Detalhamento!$E66,Detalhamento!P$15)&lt;=mediçao,0,OFFSET(Import.PLQ,$A66-1,P$15-1,1,1)),OFFSET(Import.PLQ,$A66-1,P$15-1,1,1)),(1-PLE!$AA$28)*OFFSET(Import.PLQ,$A66-1,P$15-1,1,1))))</f>
        <v>0</v>
      </c>
      <c r="Q66" s="183">
        <f ca="1">IF(Q$13="",0,CHOOSE(Detalhamento.OpçãoServiços,OFFSET(Import.PLQ,$A66-1,Q$15-1,1,1),IF($E66&lt;&gt;1,IF(ISNUMBER(INDEX(Import.PLE,Detalhamento!$E66,Detalhamento!Q$15)),IF(INDEX(Import.PLE,Detalhamento!$E66,Detalhamento!Q$15)&lt;=mediçao,OFFSET(Import.PLQ,$A66-1,Q$15-1,1,1),0),0),PLE!$AA$28*OFFSET(Import.PLQ,$A66-1,Q$15-1,1,1)),IF($E66&lt;&gt;1,IF(ISNUMBER(INDEX(Import.PLE,Detalhamento!$E66,Detalhamento!Q$15)),IF(INDEX(Import.PLE,Detalhamento!$E66,Detalhamento!Q$15)&lt;=mediçao,0,OFFSET(Import.PLQ,$A66-1,Q$15-1,1,1)),OFFSET(Import.PLQ,$A66-1,Q$15-1,1,1)),(1-PLE!$AA$28)*OFFSET(Import.PLQ,$A66-1,Q$15-1,1,1))))</f>
        <v>0</v>
      </c>
      <c r="R66" s="183">
        <f ca="1">IF(R$13="",0,CHOOSE(Detalhamento.OpçãoServiços,OFFSET(Import.PLQ,$A66-1,R$15-1,1,1),IF($E66&lt;&gt;1,IF(ISNUMBER(INDEX(Import.PLE,Detalhamento!$E66,Detalhamento!R$15)),IF(INDEX(Import.PLE,Detalhamento!$E66,Detalhamento!R$15)&lt;=mediçao,OFFSET(Import.PLQ,$A66-1,R$15-1,1,1),0),0),PLE!$AA$28*OFFSET(Import.PLQ,$A66-1,R$15-1,1,1)),IF($E66&lt;&gt;1,IF(ISNUMBER(INDEX(Import.PLE,Detalhamento!$E66,Detalhamento!R$15)),IF(INDEX(Import.PLE,Detalhamento!$E66,Detalhamento!R$15)&lt;=mediçao,0,OFFSET(Import.PLQ,$A66-1,R$15-1,1,1)),OFFSET(Import.PLQ,$A66-1,R$15-1,1,1)),(1-PLE!$AA$28)*OFFSET(Import.PLQ,$A66-1,R$15-1,1,1))))</f>
        <v>0</v>
      </c>
      <c r="S66" s="183">
        <f ca="1">IF(S$13="",0,CHOOSE(Detalhamento.OpçãoServiços,OFFSET(Import.PLQ,$A66-1,S$15-1,1,1),IF($E66&lt;&gt;1,IF(ISNUMBER(INDEX(Import.PLE,Detalhamento!$E66,Detalhamento!S$15)),IF(INDEX(Import.PLE,Detalhamento!$E66,Detalhamento!S$15)&lt;=mediçao,OFFSET(Import.PLQ,$A66-1,S$15-1,1,1),0),0),PLE!$AA$28*OFFSET(Import.PLQ,$A66-1,S$15-1,1,1)),IF($E66&lt;&gt;1,IF(ISNUMBER(INDEX(Import.PLE,Detalhamento!$E66,Detalhamento!S$15)),IF(INDEX(Import.PLE,Detalhamento!$E66,Detalhamento!S$15)&lt;=mediçao,0,OFFSET(Import.PLQ,$A66-1,S$15-1,1,1)),OFFSET(Import.PLQ,$A66-1,S$15-1,1,1)),(1-PLE!$AA$28)*OFFSET(Import.PLQ,$A66-1,S$15-1,1,1))))</f>
        <v>0</v>
      </c>
      <c r="T66" s="183">
        <f ca="1">IF(T$13="",0,CHOOSE(Detalhamento.OpçãoServiços,OFFSET(Import.PLQ,$A66-1,T$15-1,1,1),IF($E66&lt;&gt;1,IF(ISNUMBER(INDEX(Import.PLE,Detalhamento!$E66,Detalhamento!T$15)),IF(INDEX(Import.PLE,Detalhamento!$E66,Detalhamento!T$15)&lt;=mediçao,OFFSET(Import.PLQ,$A66-1,T$15-1,1,1),0),0),PLE!$AA$28*OFFSET(Import.PLQ,$A66-1,T$15-1,1,1)),IF($E66&lt;&gt;1,IF(ISNUMBER(INDEX(Import.PLE,Detalhamento!$E66,Detalhamento!T$15)),IF(INDEX(Import.PLE,Detalhamento!$E66,Detalhamento!T$15)&lt;=mediçao,0,OFFSET(Import.PLQ,$A66-1,T$15-1,1,1)),OFFSET(Import.PLQ,$A66-1,T$15-1,1,1)),(1-PLE!$AA$28)*OFFSET(Import.PLQ,$A66-1,T$15-1,1,1))))</f>
        <v>0</v>
      </c>
      <c r="U66" s="183">
        <f ca="1">IF(U$13="",0,CHOOSE(Detalhamento.OpçãoServiços,OFFSET(Import.PLQ,$A66-1,U$15-1,1,1),IF($E66&lt;&gt;1,IF(ISNUMBER(INDEX(Import.PLE,Detalhamento!$E66,Detalhamento!U$15)),IF(INDEX(Import.PLE,Detalhamento!$E66,Detalhamento!U$15)&lt;=mediçao,OFFSET(Import.PLQ,$A66-1,U$15-1,1,1),0),0),PLE!$AA$28*OFFSET(Import.PLQ,$A66-1,U$15-1,1,1)),IF($E66&lt;&gt;1,IF(ISNUMBER(INDEX(Import.PLE,Detalhamento!$E66,Detalhamento!U$15)),IF(INDEX(Import.PLE,Detalhamento!$E66,Detalhamento!U$15)&lt;=mediçao,0,OFFSET(Import.PLQ,$A66-1,U$15-1,1,1)),OFFSET(Import.PLQ,$A66-1,U$15-1,1,1)),(1-PLE!$AA$28)*OFFSET(Import.PLQ,$A66-1,U$15-1,1,1))))</f>
        <v>0</v>
      </c>
      <c r="V66" s="183">
        <f ca="1">IF(V$13="",0,CHOOSE(Detalhamento.OpçãoServiços,OFFSET(Import.PLQ,$A66-1,V$15-1,1,1),IF($E66&lt;&gt;1,IF(ISNUMBER(INDEX(Import.PLE,Detalhamento!$E66,Detalhamento!V$15)),IF(INDEX(Import.PLE,Detalhamento!$E66,Detalhamento!V$15)&lt;=mediçao,OFFSET(Import.PLQ,$A66-1,V$15-1,1,1),0),0),PLE!$AA$28*OFFSET(Import.PLQ,$A66-1,V$15-1,1,1)),IF($E66&lt;&gt;1,IF(ISNUMBER(INDEX(Import.PLE,Detalhamento!$E66,Detalhamento!V$15)),IF(INDEX(Import.PLE,Detalhamento!$E66,Detalhamento!V$15)&lt;=mediçao,0,OFFSET(Import.PLQ,$A66-1,V$15-1,1,1)),OFFSET(Import.PLQ,$A66-1,V$15-1,1,1)),(1-PLE!$AA$28)*OFFSET(Import.PLQ,$A66-1,V$15-1,1,1))))</f>
        <v>0</v>
      </c>
      <c r="W66" s="183">
        <f ca="1">IF(W$13="",0,CHOOSE(Detalhamento.OpçãoServiços,OFFSET(Import.PLQ,$A66-1,W$15-1,1,1),IF($E66&lt;&gt;1,IF(ISNUMBER(INDEX(Import.PLE,Detalhamento!$E66,Detalhamento!W$15)),IF(INDEX(Import.PLE,Detalhamento!$E66,Detalhamento!W$15)&lt;=mediçao,OFFSET(Import.PLQ,$A66-1,W$15-1,1,1),0),0),PLE!$AA$28*OFFSET(Import.PLQ,$A66-1,W$15-1,1,1)),IF($E66&lt;&gt;1,IF(ISNUMBER(INDEX(Import.PLE,Detalhamento!$E66,Detalhamento!W$15)),IF(INDEX(Import.PLE,Detalhamento!$E66,Detalhamento!W$15)&lt;=mediçao,0,OFFSET(Import.PLQ,$A66-1,W$15-1,1,1)),OFFSET(Import.PLQ,$A66-1,W$15-1,1,1)),(1-PLE!$AA$28)*OFFSET(Import.PLQ,$A66-1,W$15-1,1,1))))</f>
        <v>0</v>
      </c>
      <c r="X66" s="183">
        <f ca="1">IF(X$13="",0,CHOOSE(Detalhamento.OpçãoServiços,OFFSET(Import.PLQ,$A66-1,X$15-1,1,1),IF($E66&lt;&gt;1,IF(ISNUMBER(INDEX(Import.PLE,Detalhamento!$E66,Detalhamento!X$15)),IF(INDEX(Import.PLE,Detalhamento!$E66,Detalhamento!X$15)&lt;=mediçao,OFFSET(Import.PLQ,$A66-1,X$15-1,1,1),0),0),PLE!$AA$28*OFFSET(Import.PLQ,$A66-1,X$15-1,1,1)),IF($E66&lt;&gt;1,IF(ISNUMBER(INDEX(Import.PLE,Detalhamento!$E66,Detalhamento!X$15)),IF(INDEX(Import.PLE,Detalhamento!$E66,Detalhamento!X$15)&lt;=mediçao,0,OFFSET(Import.PLQ,$A66-1,X$15-1,1,1)),OFFSET(Import.PLQ,$A66-1,X$15-1,1,1)),(1-PLE!$AA$28)*OFFSET(Import.PLQ,$A66-1,X$15-1,1,1))))</f>
        <v>0</v>
      </c>
      <c r="Y66" s="183">
        <f ca="1">IF(Y$13="",0,CHOOSE(Detalhamento.OpçãoServiços,OFFSET(Import.PLQ,$A66-1,Y$15-1,1,1),IF($E66&lt;&gt;1,IF(ISNUMBER(INDEX(Import.PLE,Detalhamento!$E66,Detalhamento!Y$15)),IF(INDEX(Import.PLE,Detalhamento!$E66,Detalhamento!Y$15)&lt;=mediçao,OFFSET(Import.PLQ,$A66-1,Y$15-1,1,1),0),0),PLE!$AA$28*OFFSET(Import.PLQ,$A66-1,Y$15-1,1,1)),IF($E66&lt;&gt;1,IF(ISNUMBER(INDEX(Import.PLE,Detalhamento!$E66,Detalhamento!Y$15)),IF(INDEX(Import.PLE,Detalhamento!$E66,Detalhamento!Y$15)&lt;=mediçao,0,OFFSET(Import.PLQ,$A66-1,Y$15-1,1,1)),OFFSET(Import.PLQ,$A66-1,Y$15-1,1,1)),(1-PLE!$AA$28)*OFFSET(Import.PLQ,$A66-1,Y$15-1,1,1))))</f>
        <v>0</v>
      </c>
      <c r="Z66" s="183">
        <f ca="1">IF(Z$13="",0,CHOOSE(Detalhamento.OpçãoServiços,OFFSET(Import.PLQ,$A66-1,Z$15-1,1,1),IF($E66&lt;&gt;1,IF(ISNUMBER(INDEX(Import.PLE,Detalhamento!$E66,Detalhamento!Z$15)),IF(INDEX(Import.PLE,Detalhamento!$E66,Detalhamento!Z$15)&lt;=mediçao,OFFSET(Import.PLQ,$A66-1,Z$15-1,1,1),0),0),PLE!$AA$28*OFFSET(Import.PLQ,$A66-1,Z$15-1,1,1)),IF($E66&lt;&gt;1,IF(ISNUMBER(INDEX(Import.PLE,Detalhamento!$E66,Detalhamento!Z$15)),IF(INDEX(Import.PLE,Detalhamento!$E66,Detalhamento!Z$15)&lt;=mediçao,0,OFFSET(Import.PLQ,$A66-1,Z$15-1,1,1)),OFFSET(Import.PLQ,$A66-1,Z$15-1,1,1)),(1-PLE!$AA$28)*OFFSET(Import.PLQ,$A66-1,Z$15-1,1,1))))</f>
        <v>0</v>
      </c>
      <c r="AA66" s="183">
        <f ca="1">IF(AA$13="",0,CHOOSE(Detalhamento.OpçãoServiços,OFFSET(Import.PLQ,$A66-1,AA$15-1,1,1),IF($E66&lt;&gt;1,IF(ISNUMBER(INDEX(Import.PLE,Detalhamento!$E66,Detalhamento!AA$15)),IF(INDEX(Import.PLE,Detalhamento!$E66,Detalhamento!AA$15)&lt;=mediçao,OFFSET(Import.PLQ,$A66-1,AA$15-1,1,1),0),0),PLE!$AA$28*OFFSET(Import.PLQ,$A66-1,AA$15-1,1,1)),IF($E66&lt;&gt;1,IF(ISNUMBER(INDEX(Import.PLE,Detalhamento!$E66,Detalhamento!AA$15)),IF(INDEX(Import.PLE,Detalhamento!$E66,Detalhamento!AA$15)&lt;=mediçao,0,OFFSET(Import.PLQ,$A66-1,AA$15-1,1,1)),OFFSET(Import.PLQ,$A66-1,AA$15-1,1,1)),(1-PLE!$AA$28)*OFFSET(Import.PLQ,$A66-1,AA$15-1,1,1))))</f>
        <v>0</v>
      </c>
      <c r="AB66" s="183">
        <f ca="1">IF(AB$13="",0,CHOOSE(Detalhamento.OpçãoServiços,OFFSET(Import.PLQ,$A66-1,AB$15-1,1,1),IF($E66&lt;&gt;1,IF(ISNUMBER(INDEX(Import.PLE,Detalhamento!$E66,Detalhamento!AB$15)),IF(INDEX(Import.PLE,Detalhamento!$E66,Detalhamento!AB$15)&lt;=mediçao,OFFSET(Import.PLQ,$A66-1,AB$15-1,1,1),0),0),PLE!$AA$28*OFFSET(Import.PLQ,$A66-1,AB$15-1,1,1)),IF($E66&lt;&gt;1,IF(ISNUMBER(INDEX(Import.PLE,Detalhamento!$E66,Detalhamento!AB$15)),IF(INDEX(Import.PLE,Detalhamento!$E66,Detalhamento!AB$15)&lt;=mediçao,0,OFFSET(Import.PLQ,$A66-1,AB$15-1,1,1)),OFFSET(Import.PLQ,$A66-1,AB$15-1,1,1)),(1-PLE!$AA$28)*OFFSET(Import.PLQ,$A66-1,AB$15-1,1,1))))</f>
        <v>0</v>
      </c>
      <c r="AC66" s="183">
        <f ca="1">IF(AC$13="",0,CHOOSE(Detalhamento.OpçãoServiços,OFFSET(Import.PLQ,$A66-1,AC$15-1,1,1),IF($E66&lt;&gt;1,IF(ISNUMBER(INDEX(Import.PLE,Detalhamento!$E66,Detalhamento!AC$15)),IF(INDEX(Import.PLE,Detalhamento!$E66,Detalhamento!AC$15)&lt;=mediçao,OFFSET(Import.PLQ,$A66-1,AC$15-1,1,1),0),0),PLE!$AA$28*OFFSET(Import.PLQ,$A66-1,AC$15-1,1,1)),IF($E66&lt;&gt;1,IF(ISNUMBER(INDEX(Import.PLE,Detalhamento!$E66,Detalhamento!AC$15)),IF(INDEX(Import.PLE,Detalhamento!$E66,Detalhamento!AC$15)&lt;=mediçao,0,OFFSET(Import.PLQ,$A66-1,AC$15-1,1,1)),OFFSET(Import.PLQ,$A66-1,AC$15-1,1,1)),(1-PLE!$AA$28)*OFFSET(Import.PLQ,$A66-1,AC$15-1,1,1))))</f>
        <v>0</v>
      </c>
      <c r="AD66" s="183">
        <f ca="1">IF(AD$13="",0,CHOOSE(Detalhamento.OpçãoServiços,OFFSET(Import.PLQ,$A66-1,AD$15-1,1,1),IF($E66&lt;&gt;1,IF(ISNUMBER(INDEX(Import.PLE,Detalhamento!$E66,Detalhamento!AD$15)),IF(INDEX(Import.PLE,Detalhamento!$E66,Detalhamento!AD$15)&lt;=mediçao,OFFSET(Import.PLQ,$A66-1,AD$15-1,1,1),0),0),PLE!$AA$28*OFFSET(Import.PLQ,$A66-1,AD$15-1,1,1)),IF($E66&lt;&gt;1,IF(ISNUMBER(INDEX(Import.PLE,Detalhamento!$E66,Detalhamento!AD$15)),IF(INDEX(Import.PLE,Detalhamento!$E66,Detalhamento!AD$15)&lt;=mediçao,0,OFFSET(Import.PLQ,$A66-1,AD$15-1,1,1)),OFFSET(Import.PLQ,$A66-1,AD$15-1,1,1)),(1-PLE!$AA$28)*OFFSET(Import.PLQ,$A66-1,AD$15-1,1,1))))</f>
        <v>0</v>
      </c>
      <c r="AE66" s="183">
        <f ca="1">IF(AE$13="",0,CHOOSE(Detalhamento.OpçãoServiços,OFFSET(Import.PLQ,$A66-1,AE$15-1,1,1),IF($E66&lt;&gt;1,IF(ISNUMBER(INDEX(Import.PLE,Detalhamento!$E66,Detalhamento!AE$15)),IF(INDEX(Import.PLE,Detalhamento!$E66,Detalhamento!AE$15)&lt;=mediçao,OFFSET(Import.PLQ,$A66-1,AE$15-1,1,1),0),0),PLE!$AA$28*OFFSET(Import.PLQ,$A66-1,AE$15-1,1,1)),IF($E66&lt;&gt;1,IF(ISNUMBER(INDEX(Import.PLE,Detalhamento!$E66,Detalhamento!AE$15)),IF(INDEX(Import.PLE,Detalhamento!$E66,Detalhamento!AE$15)&lt;=mediçao,0,OFFSET(Import.PLQ,$A66-1,AE$15-1,1,1)),OFFSET(Import.PLQ,$A66-1,AE$15-1,1,1)),(1-PLE!$AA$28)*OFFSET(Import.PLQ,$A66-1,AE$15-1,1,1))))</f>
        <v>0</v>
      </c>
      <c r="AF66" s="183">
        <f ca="1">IF(AF$13="",0,CHOOSE(Detalhamento.OpçãoServiços,OFFSET(Import.PLQ,$A66-1,AF$15-1,1,1),IF($E66&lt;&gt;1,IF(ISNUMBER(INDEX(Import.PLE,Detalhamento!$E66,Detalhamento!AF$15)),IF(INDEX(Import.PLE,Detalhamento!$E66,Detalhamento!AF$15)&lt;=mediçao,OFFSET(Import.PLQ,$A66-1,AF$15-1,1,1),0),0),PLE!$AA$28*OFFSET(Import.PLQ,$A66-1,AF$15-1,1,1)),IF($E66&lt;&gt;1,IF(ISNUMBER(INDEX(Import.PLE,Detalhamento!$E66,Detalhamento!AF$15)),IF(INDEX(Import.PLE,Detalhamento!$E66,Detalhamento!AF$15)&lt;=mediçao,0,OFFSET(Import.PLQ,$A66-1,AF$15-1,1,1)),OFFSET(Import.PLQ,$A66-1,AF$15-1,1,1)),(1-PLE!$AA$28)*OFFSET(Import.PLQ,$A66-1,AF$15-1,1,1))))</f>
        <v>0</v>
      </c>
      <c r="AG66" s="183">
        <f ca="1">IF(AG$13="",0,CHOOSE(Detalhamento.OpçãoServiços,OFFSET(Import.PLQ,$A66-1,AG$15-1,1,1),IF($E66&lt;&gt;1,IF(ISNUMBER(INDEX(Import.PLE,Detalhamento!$E66,Detalhamento!AG$15)),IF(INDEX(Import.PLE,Detalhamento!$E66,Detalhamento!AG$15)&lt;=mediçao,OFFSET(Import.PLQ,$A66-1,AG$15-1,1,1),0),0),PLE!$AA$28*OFFSET(Import.PLQ,$A66-1,AG$15-1,1,1)),IF($E66&lt;&gt;1,IF(ISNUMBER(INDEX(Import.PLE,Detalhamento!$E66,Detalhamento!AG$15)),IF(INDEX(Import.PLE,Detalhamento!$E66,Detalhamento!AG$15)&lt;=mediçao,0,OFFSET(Import.PLQ,$A66-1,AG$15-1,1,1)),OFFSET(Import.PLQ,$A66-1,AG$15-1,1,1)),(1-PLE!$AA$28)*OFFSET(Import.PLQ,$A66-1,AG$15-1,1,1))))</f>
        <v>0</v>
      </c>
      <c r="AH66" s="183">
        <f ca="1">IF(AH$13="",0,CHOOSE(Detalhamento.OpçãoServiços,OFFSET(Import.PLQ,$A66-1,AH$15-1,1,1),IF($E66&lt;&gt;1,IF(ISNUMBER(INDEX(Import.PLE,Detalhamento!$E66,Detalhamento!AH$15)),IF(INDEX(Import.PLE,Detalhamento!$E66,Detalhamento!AH$15)&lt;=mediçao,OFFSET(Import.PLQ,$A66-1,AH$15-1,1,1),0),0),PLE!$AA$28*OFFSET(Import.PLQ,$A66-1,AH$15-1,1,1)),IF($E66&lt;&gt;1,IF(ISNUMBER(INDEX(Import.PLE,Detalhamento!$E66,Detalhamento!AH$15)),IF(INDEX(Import.PLE,Detalhamento!$E66,Detalhamento!AH$15)&lt;=mediçao,0,OFFSET(Import.PLQ,$A66-1,AH$15-1,1,1)),OFFSET(Import.PLQ,$A66-1,AH$15-1,1,1)),(1-PLE!$AA$28)*OFFSET(Import.PLQ,$A66-1,AH$15-1,1,1))))</f>
        <v>0</v>
      </c>
      <c r="AI66" s="183">
        <f ca="1">IF(AI$13="",0,CHOOSE(Detalhamento.OpçãoServiços,OFFSET(Import.PLQ,$A66-1,AI$15-1,1,1),IF($E66&lt;&gt;1,IF(ISNUMBER(INDEX(Import.PLE,Detalhamento!$E66,Detalhamento!AI$15)),IF(INDEX(Import.PLE,Detalhamento!$E66,Detalhamento!AI$15)&lt;=mediçao,OFFSET(Import.PLQ,$A66-1,AI$15-1,1,1),0),0),PLE!$AA$28*OFFSET(Import.PLQ,$A66-1,AI$15-1,1,1)),IF($E66&lt;&gt;1,IF(ISNUMBER(INDEX(Import.PLE,Detalhamento!$E66,Detalhamento!AI$15)),IF(INDEX(Import.PLE,Detalhamento!$E66,Detalhamento!AI$15)&lt;=mediçao,0,OFFSET(Import.PLQ,$A66-1,AI$15-1,1,1)),OFFSET(Import.PLQ,$A66-1,AI$15-1,1,1)),(1-PLE!$AA$28)*OFFSET(Import.PLQ,$A66-1,AI$15-1,1,1))))</f>
        <v>0</v>
      </c>
      <c r="AJ66" s="183">
        <f ca="1">IF(AJ$13="",0,CHOOSE(Detalhamento.OpçãoServiços,OFFSET(Import.PLQ,$A66-1,AJ$15-1,1,1),IF($E66&lt;&gt;1,IF(ISNUMBER(INDEX(Import.PLE,Detalhamento!$E66,Detalhamento!AJ$15)),IF(INDEX(Import.PLE,Detalhamento!$E66,Detalhamento!AJ$15)&lt;=mediçao,OFFSET(Import.PLQ,$A66-1,AJ$15-1,1,1),0),0),PLE!$AA$28*OFFSET(Import.PLQ,$A66-1,AJ$15-1,1,1)),IF($E66&lt;&gt;1,IF(ISNUMBER(INDEX(Import.PLE,Detalhamento!$E66,Detalhamento!AJ$15)),IF(INDEX(Import.PLE,Detalhamento!$E66,Detalhamento!AJ$15)&lt;=mediçao,0,OFFSET(Import.PLQ,$A66-1,AJ$15-1,1,1)),OFFSET(Import.PLQ,$A66-1,AJ$15-1,1,1)),(1-PLE!$AA$28)*OFFSET(Import.PLQ,$A66-1,AJ$15-1,1,1))))</f>
        <v>0</v>
      </c>
      <c r="AK66" s="183">
        <f ca="1">IF(AK$13="",0,CHOOSE(Detalhamento.OpçãoServiços,OFFSET(Import.PLQ,$A66-1,AK$15-1,1,1),IF($E66&lt;&gt;1,IF(ISNUMBER(INDEX(Import.PLE,Detalhamento!$E66,Detalhamento!AK$15)),IF(INDEX(Import.PLE,Detalhamento!$E66,Detalhamento!AK$15)&lt;=mediçao,OFFSET(Import.PLQ,$A66-1,AK$15-1,1,1),0),0),PLE!$AA$28*OFFSET(Import.PLQ,$A66-1,AK$15-1,1,1)),IF($E66&lt;&gt;1,IF(ISNUMBER(INDEX(Import.PLE,Detalhamento!$E66,Detalhamento!AK$15)),IF(INDEX(Import.PLE,Detalhamento!$E66,Detalhamento!AK$15)&lt;=mediçao,0,OFFSET(Import.PLQ,$A66-1,AK$15-1,1,1)),OFFSET(Import.PLQ,$A66-1,AK$15-1,1,1)),(1-PLE!$AA$28)*OFFSET(Import.PLQ,$A66-1,AK$15-1,1,1))))</f>
        <v>0</v>
      </c>
      <c r="AL66" s="183">
        <f ca="1">IF(AL$13="",0,CHOOSE(Detalhamento.OpçãoServiços,OFFSET(Import.PLQ,$A66-1,AL$15-1,1,1),IF($E66&lt;&gt;1,IF(ISNUMBER(INDEX(Import.PLE,Detalhamento!$E66,Detalhamento!AL$15)),IF(INDEX(Import.PLE,Detalhamento!$E66,Detalhamento!AL$15)&lt;=mediçao,OFFSET(Import.PLQ,$A66-1,AL$15-1,1,1),0),0),PLE!$AA$28*OFFSET(Import.PLQ,$A66-1,AL$15-1,1,1)),IF($E66&lt;&gt;1,IF(ISNUMBER(INDEX(Import.PLE,Detalhamento!$E66,Detalhamento!AL$15)),IF(INDEX(Import.PLE,Detalhamento!$E66,Detalhamento!AL$15)&lt;=mediçao,0,OFFSET(Import.PLQ,$A66-1,AL$15-1,1,1)),OFFSET(Import.PLQ,$A66-1,AL$15-1,1,1)),(1-PLE!$AA$28)*OFFSET(Import.PLQ,$A66-1,AL$15-1,1,1))))</f>
        <v>0</v>
      </c>
      <c r="AM66" s="183">
        <f ca="1">IF(AM$13="",0,CHOOSE(Detalhamento.OpçãoServiços,OFFSET(Import.PLQ,$A66-1,AM$15-1,1,1),IF($E66&lt;&gt;1,IF(ISNUMBER(INDEX(Import.PLE,Detalhamento!$E66,Detalhamento!AM$15)),IF(INDEX(Import.PLE,Detalhamento!$E66,Detalhamento!AM$15)&lt;=mediçao,OFFSET(Import.PLQ,$A66-1,AM$15-1,1,1),0),0),PLE!$AA$28*OFFSET(Import.PLQ,$A66-1,AM$15-1,1,1)),IF($E66&lt;&gt;1,IF(ISNUMBER(INDEX(Import.PLE,Detalhamento!$E66,Detalhamento!AM$15)),IF(INDEX(Import.PLE,Detalhamento!$E66,Detalhamento!AM$15)&lt;=mediçao,0,OFFSET(Import.PLQ,$A66-1,AM$15-1,1,1)),OFFSET(Import.PLQ,$A66-1,AM$15-1,1,1)),(1-PLE!$AA$28)*OFFSET(Import.PLQ,$A66-1,AM$15-1,1,1))))</f>
        <v>0</v>
      </c>
      <c r="AN66" s="183">
        <f ca="1">IF(AN$13="",0,CHOOSE(Detalhamento.OpçãoServiços,OFFSET(Import.PLQ,$A66-1,AN$15-1,1,1),IF($E66&lt;&gt;1,IF(ISNUMBER(INDEX(Import.PLE,Detalhamento!$E66,Detalhamento!AN$15)),IF(INDEX(Import.PLE,Detalhamento!$E66,Detalhamento!AN$15)&lt;=mediçao,OFFSET(Import.PLQ,$A66-1,AN$15-1,1,1),0),0),PLE!$AA$28*OFFSET(Import.PLQ,$A66-1,AN$15-1,1,1)),IF($E66&lt;&gt;1,IF(ISNUMBER(INDEX(Import.PLE,Detalhamento!$E66,Detalhamento!AN$15)),IF(INDEX(Import.PLE,Detalhamento!$E66,Detalhamento!AN$15)&lt;=mediçao,0,OFFSET(Import.PLQ,$A66-1,AN$15-1,1,1)),OFFSET(Import.PLQ,$A66-1,AN$15-1,1,1)),(1-PLE!$AA$28)*OFFSET(Import.PLQ,$A66-1,AN$15-1,1,1))))</f>
        <v>0</v>
      </c>
      <c r="AO66" s="183">
        <f ca="1">IF(AO$13="",0,CHOOSE(Detalhamento.OpçãoServiços,OFFSET(Import.PLQ,$A66-1,AO$15-1,1,1),IF($E66&lt;&gt;1,IF(ISNUMBER(INDEX(Import.PLE,Detalhamento!$E66,Detalhamento!AO$15)),IF(INDEX(Import.PLE,Detalhamento!$E66,Detalhamento!AO$15)&lt;=mediçao,OFFSET(Import.PLQ,$A66-1,AO$15-1,1,1),0),0),PLE!$AA$28*OFFSET(Import.PLQ,$A66-1,AO$15-1,1,1)),IF($E66&lt;&gt;1,IF(ISNUMBER(INDEX(Import.PLE,Detalhamento!$E66,Detalhamento!AO$15)),IF(INDEX(Import.PLE,Detalhamento!$E66,Detalhamento!AO$15)&lt;=mediçao,0,OFFSET(Import.PLQ,$A66-1,AO$15-1,1,1)),OFFSET(Import.PLQ,$A66-1,AO$15-1,1,1)),(1-PLE!$AA$28)*OFFSET(Import.PLQ,$A66-1,AO$15-1,1,1))))</f>
        <v>0</v>
      </c>
      <c r="AP66" s="183">
        <f ca="1">IF(AP$13="",0,CHOOSE(Detalhamento.OpçãoServiços,OFFSET(Import.PLQ,$A66-1,AP$15-1,1,1),IF($E66&lt;&gt;1,IF(ISNUMBER(INDEX(Import.PLE,Detalhamento!$E66,Detalhamento!AP$15)),IF(INDEX(Import.PLE,Detalhamento!$E66,Detalhamento!AP$15)&lt;=mediçao,OFFSET(Import.PLQ,$A66-1,AP$15-1,1,1),0),0),PLE!$AA$28*OFFSET(Import.PLQ,$A66-1,AP$15-1,1,1)),IF($E66&lt;&gt;1,IF(ISNUMBER(INDEX(Import.PLE,Detalhamento!$E66,Detalhamento!AP$15)),IF(INDEX(Import.PLE,Detalhamento!$E66,Detalhamento!AP$15)&lt;=mediçao,0,OFFSET(Import.PLQ,$A66-1,AP$15-1,1,1)),OFFSET(Import.PLQ,$A66-1,AP$15-1,1,1)),(1-PLE!$AA$28)*OFFSET(Import.PLQ,$A66-1,AP$15-1,1,1))))</f>
        <v>0</v>
      </c>
      <c r="AQ66" s="183">
        <f ca="1">IF(AQ$13="",0,CHOOSE(Detalhamento.OpçãoServiços,OFFSET(Import.PLQ,$A66-1,AQ$15-1,1,1),IF($E66&lt;&gt;1,IF(ISNUMBER(INDEX(Import.PLE,Detalhamento!$E66,Detalhamento!AQ$15)),IF(INDEX(Import.PLE,Detalhamento!$E66,Detalhamento!AQ$15)&lt;=mediçao,OFFSET(Import.PLQ,$A66-1,AQ$15-1,1,1),0),0),PLE!$AA$28*OFFSET(Import.PLQ,$A66-1,AQ$15-1,1,1)),IF($E66&lt;&gt;1,IF(ISNUMBER(INDEX(Import.PLE,Detalhamento!$E66,Detalhamento!AQ$15)),IF(INDEX(Import.PLE,Detalhamento!$E66,Detalhamento!AQ$15)&lt;=mediçao,0,OFFSET(Import.PLQ,$A66-1,AQ$15-1,1,1)),OFFSET(Import.PLQ,$A66-1,AQ$15-1,1,1)),(1-PLE!$AA$28)*OFFSET(Import.PLQ,$A66-1,AQ$15-1,1,1))))</f>
        <v>0</v>
      </c>
      <c r="AR66" s="183">
        <f ca="1">IF(AR$13="",0,CHOOSE(Detalhamento.OpçãoServiços,OFFSET(Import.PLQ,$A66-1,AR$15-1,1,1),IF($E66&lt;&gt;1,IF(ISNUMBER(INDEX(Import.PLE,Detalhamento!$E66,Detalhamento!AR$15)),IF(INDEX(Import.PLE,Detalhamento!$E66,Detalhamento!AR$15)&lt;=mediçao,OFFSET(Import.PLQ,$A66-1,AR$15-1,1,1),0),0),PLE!$AA$28*OFFSET(Import.PLQ,$A66-1,AR$15-1,1,1)),IF($E66&lt;&gt;1,IF(ISNUMBER(INDEX(Import.PLE,Detalhamento!$E66,Detalhamento!AR$15)),IF(INDEX(Import.PLE,Detalhamento!$E66,Detalhamento!AR$15)&lt;=mediçao,0,OFFSET(Import.PLQ,$A66-1,AR$15-1,1,1)),OFFSET(Import.PLQ,$A66-1,AR$15-1,1,1)),(1-PLE!$AA$28)*OFFSET(Import.PLQ,$A66-1,AR$15-1,1,1))))</f>
        <v>0</v>
      </c>
      <c r="AS66" s="183">
        <f ca="1">IF(AS$13="",0,CHOOSE(Detalhamento.OpçãoServiços,OFFSET(Import.PLQ,$A66-1,AS$15-1,1,1),IF($E66&lt;&gt;1,IF(ISNUMBER(INDEX(Import.PLE,Detalhamento!$E66,Detalhamento!AS$15)),IF(INDEX(Import.PLE,Detalhamento!$E66,Detalhamento!AS$15)&lt;=mediçao,OFFSET(Import.PLQ,$A66-1,AS$15-1,1,1),0),0),PLE!$AA$28*OFFSET(Import.PLQ,$A66-1,AS$15-1,1,1)),IF($E66&lt;&gt;1,IF(ISNUMBER(INDEX(Import.PLE,Detalhamento!$E66,Detalhamento!AS$15)),IF(INDEX(Import.PLE,Detalhamento!$E66,Detalhamento!AS$15)&lt;=mediçao,0,OFFSET(Import.PLQ,$A66-1,AS$15-1,1,1)),OFFSET(Import.PLQ,$A66-1,AS$15-1,1,1)),(1-PLE!$AA$28)*OFFSET(Import.PLQ,$A66-1,AS$15-1,1,1))))</f>
        <v>0</v>
      </c>
      <c r="AT66" s="183">
        <f ca="1">IF(AT$13="",0,CHOOSE(Detalhamento.OpçãoServiços,OFFSET(Import.PLQ,$A66-1,AT$15-1,1,1),IF($E66&lt;&gt;1,IF(ISNUMBER(INDEX(Import.PLE,Detalhamento!$E66,Detalhamento!AT$15)),IF(INDEX(Import.PLE,Detalhamento!$E66,Detalhamento!AT$15)&lt;=mediçao,OFFSET(Import.PLQ,$A66-1,AT$15-1,1,1),0),0),PLE!$AA$28*OFFSET(Import.PLQ,$A66-1,AT$15-1,1,1)),IF($E66&lt;&gt;1,IF(ISNUMBER(INDEX(Import.PLE,Detalhamento!$E66,Detalhamento!AT$15)),IF(INDEX(Import.PLE,Detalhamento!$E66,Detalhamento!AT$15)&lt;=mediçao,0,OFFSET(Import.PLQ,$A66-1,AT$15-1,1,1)),OFFSET(Import.PLQ,$A66-1,AT$15-1,1,1)),(1-PLE!$AA$28)*OFFSET(Import.PLQ,$A66-1,AT$15-1,1,1))))</f>
        <v>0</v>
      </c>
      <c r="AU66" s="183">
        <f ca="1">IF(AU$13="",0,CHOOSE(Detalhamento.OpçãoServiços,OFFSET(Import.PLQ,$A66-1,AU$15-1,1,1),IF($E66&lt;&gt;1,IF(ISNUMBER(INDEX(Import.PLE,Detalhamento!$E66,Detalhamento!AU$15)),IF(INDEX(Import.PLE,Detalhamento!$E66,Detalhamento!AU$15)&lt;=mediçao,OFFSET(Import.PLQ,$A66-1,AU$15-1,1,1),0),0),PLE!$AA$28*OFFSET(Import.PLQ,$A66-1,AU$15-1,1,1)),IF($E66&lt;&gt;1,IF(ISNUMBER(INDEX(Import.PLE,Detalhamento!$E66,Detalhamento!AU$15)),IF(INDEX(Import.PLE,Detalhamento!$E66,Detalhamento!AU$15)&lt;=mediçao,0,OFFSET(Import.PLQ,$A66-1,AU$15-1,1,1)),OFFSET(Import.PLQ,$A66-1,AU$15-1,1,1)),(1-PLE!$AA$28)*OFFSET(Import.PLQ,$A66-1,AU$15-1,1,1))))</f>
        <v>0</v>
      </c>
      <c r="AV66" s="183">
        <f ca="1">IF(AV$13="",0,CHOOSE(Detalhamento.OpçãoServiços,OFFSET(Import.PLQ,$A66-1,AV$15-1,1,1),IF($E66&lt;&gt;1,IF(ISNUMBER(INDEX(Import.PLE,Detalhamento!$E66,Detalhamento!AV$15)),IF(INDEX(Import.PLE,Detalhamento!$E66,Detalhamento!AV$15)&lt;=mediçao,OFFSET(Import.PLQ,$A66-1,AV$15-1,1,1),0),0),PLE!$AA$28*OFFSET(Import.PLQ,$A66-1,AV$15-1,1,1)),IF($E66&lt;&gt;1,IF(ISNUMBER(INDEX(Import.PLE,Detalhamento!$E66,Detalhamento!AV$15)),IF(INDEX(Import.PLE,Detalhamento!$E66,Detalhamento!AV$15)&lt;=mediçao,0,OFFSET(Import.PLQ,$A66-1,AV$15-1,1,1)),OFFSET(Import.PLQ,$A66-1,AV$15-1,1,1)),(1-PLE!$AA$28)*OFFSET(Import.PLQ,$A66-1,AV$15-1,1,1))))</f>
        <v>0</v>
      </c>
      <c r="AW66" s="183">
        <f ca="1">IF(AW$13="",0,CHOOSE(Detalhamento.OpçãoServiços,OFFSET(Import.PLQ,$A66-1,AW$15-1,1,1),IF($E66&lt;&gt;1,IF(ISNUMBER(INDEX(Import.PLE,Detalhamento!$E66,Detalhamento!AW$15)),IF(INDEX(Import.PLE,Detalhamento!$E66,Detalhamento!AW$15)&lt;=mediçao,OFFSET(Import.PLQ,$A66-1,AW$15-1,1,1),0),0),PLE!$AA$28*OFFSET(Import.PLQ,$A66-1,AW$15-1,1,1)),IF($E66&lt;&gt;1,IF(ISNUMBER(INDEX(Import.PLE,Detalhamento!$E66,Detalhamento!AW$15)),IF(INDEX(Import.PLE,Detalhamento!$E66,Detalhamento!AW$15)&lt;=mediçao,0,OFFSET(Import.PLQ,$A66-1,AW$15-1,1,1)),OFFSET(Import.PLQ,$A66-1,AW$15-1,1,1)),(1-PLE!$AA$28)*OFFSET(Import.PLQ,$A66-1,AW$15-1,1,1))))</f>
        <v>0</v>
      </c>
      <c r="AX66" s="183">
        <f ca="1">IF(AX$13="",0,CHOOSE(Detalhamento.OpçãoServiços,OFFSET(Import.PLQ,$A66-1,AX$15-1,1,1),IF($E66&lt;&gt;1,IF(ISNUMBER(INDEX(Import.PLE,Detalhamento!$E66,Detalhamento!AX$15)),IF(INDEX(Import.PLE,Detalhamento!$E66,Detalhamento!AX$15)&lt;=mediçao,OFFSET(Import.PLQ,$A66-1,AX$15-1,1,1),0),0),PLE!$AA$28*OFFSET(Import.PLQ,$A66-1,AX$15-1,1,1)),IF($E66&lt;&gt;1,IF(ISNUMBER(INDEX(Import.PLE,Detalhamento!$E66,Detalhamento!AX$15)),IF(INDEX(Import.PLE,Detalhamento!$E66,Detalhamento!AX$15)&lt;=mediçao,0,OFFSET(Import.PLQ,$A66-1,AX$15-1,1,1)),OFFSET(Import.PLQ,$A66-1,AX$15-1,1,1)),(1-PLE!$AA$28)*OFFSET(Import.PLQ,$A66-1,AX$15-1,1,1))))</f>
        <v>0</v>
      </c>
      <c r="AY66" s="183">
        <f ca="1">IF(AY$13="",0,CHOOSE(Detalhamento.OpçãoServiços,OFFSET(Import.PLQ,$A66-1,AY$15-1,1,1),IF($E66&lt;&gt;1,IF(ISNUMBER(INDEX(Import.PLE,Detalhamento!$E66,Detalhamento!AY$15)),IF(INDEX(Import.PLE,Detalhamento!$E66,Detalhamento!AY$15)&lt;=mediçao,OFFSET(Import.PLQ,$A66-1,AY$15-1,1,1),0),0),PLE!$AA$28*OFFSET(Import.PLQ,$A66-1,AY$15-1,1,1)),IF($E66&lt;&gt;1,IF(ISNUMBER(INDEX(Import.PLE,Detalhamento!$E66,Detalhamento!AY$15)),IF(INDEX(Import.PLE,Detalhamento!$E66,Detalhamento!AY$15)&lt;=mediçao,0,OFFSET(Import.PLQ,$A66-1,AY$15-1,1,1)),OFFSET(Import.PLQ,$A66-1,AY$15-1,1,1)),(1-PLE!$AA$28)*OFFSET(Import.PLQ,$A66-1,AY$15-1,1,1))))</f>
        <v>0</v>
      </c>
      <c r="AZ66" s="183">
        <f ca="1">IF(AZ$13="",0,CHOOSE(Detalhamento.OpçãoServiços,OFFSET(Import.PLQ,$A66-1,AZ$15-1,1,1),IF($E66&lt;&gt;1,IF(ISNUMBER(INDEX(Import.PLE,Detalhamento!$E66,Detalhamento!AZ$15)),IF(INDEX(Import.PLE,Detalhamento!$E66,Detalhamento!AZ$15)&lt;=mediçao,OFFSET(Import.PLQ,$A66-1,AZ$15-1,1,1),0),0),PLE!$AA$28*OFFSET(Import.PLQ,$A66-1,AZ$15-1,1,1)),IF($E66&lt;&gt;1,IF(ISNUMBER(INDEX(Import.PLE,Detalhamento!$E66,Detalhamento!AZ$15)),IF(INDEX(Import.PLE,Detalhamento!$E66,Detalhamento!AZ$15)&lt;=mediçao,0,OFFSET(Import.PLQ,$A66-1,AZ$15-1,1,1)),OFFSET(Import.PLQ,$A66-1,AZ$15-1,1,1)),(1-PLE!$AA$28)*OFFSET(Import.PLQ,$A66-1,AZ$15-1,1,1))))</f>
        <v>0</v>
      </c>
      <c r="BA66" s="183">
        <f ca="1">IF(BA$13="",0,CHOOSE(Detalhamento.OpçãoServiços,OFFSET(Import.PLQ,$A66-1,BA$15-1,1,1),IF($E66&lt;&gt;1,IF(ISNUMBER(INDEX(Import.PLE,Detalhamento!$E66,Detalhamento!BA$15)),IF(INDEX(Import.PLE,Detalhamento!$E66,Detalhamento!BA$15)&lt;=mediçao,OFFSET(Import.PLQ,$A66-1,BA$15-1,1,1),0),0),PLE!$AA$28*OFFSET(Import.PLQ,$A66-1,BA$15-1,1,1)),IF($E66&lt;&gt;1,IF(ISNUMBER(INDEX(Import.PLE,Detalhamento!$E66,Detalhamento!BA$15)),IF(INDEX(Import.PLE,Detalhamento!$E66,Detalhamento!BA$15)&lt;=mediçao,0,OFFSET(Import.PLQ,$A66-1,BA$15-1,1,1)),OFFSET(Import.PLQ,$A66-1,BA$15-1,1,1)),(1-PLE!$AA$28)*OFFSET(Import.PLQ,$A66-1,BA$15-1,1,1))))</f>
        <v>0</v>
      </c>
      <c r="BB66" s="183">
        <f ca="1">IF(BB$13="",0,CHOOSE(Detalhamento.OpçãoServiços,OFFSET(Import.PLQ,$A66-1,BB$15-1,1,1),IF($E66&lt;&gt;1,IF(ISNUMBER(INDEX(Import.PLE,Detalhamento!$E66,Detalhamento!BB$15)),IF(INDEX(Import.PLE,Detalhamento!$E66,Detalhamento!BB$15)&lt;=mediçao,OFFSET(Import.PLQ,$A66-1,BB$15-1,1,1),0),0),PLE!$AA$28*OFFSET(Import.PLQ,$A66-1,BB$15-1,1,1)),IF($E66&lt;&gt;1,IF(ISNUMBER(INDEX(Import.PLE,Detalhamento!$E66,Detalhamento!BB$15)),IF(INDEX(Import.PLE,Detalhamento!$E66,Detalhamento!BB$15)&lt;=mediçao,0,OFFSET(Import.PLQ,$A66-1,BB$15-1,1,1)),OFFSET(Import.PLQ,$A66-1,BB$15-1,1,1)),(1-PLE!$AA$28)*OFFSET(Import.PLQ,$A66-1,BB$15-1,1,1))))</f>
        <v>0</v>
      </c>
      <c r="BC66" s="183">
        <f ca="1">IF(BC$13="",0,CHOOSE(Detalhamento.OpçãoServiços,OFFSET(Import.PLQ,$A66-1,BC$15-1,1,1),IF($E66&lt;&gt;1,IF(ISNUMBER(INDEX(Import.PLE,Detalhamento!$E66,Detalhamento!BC$15)),IF(INDEX(Import.PLE,Detalhamento!$E66,Detalhamento!BC$15)&lt;=mediçao,OFFSET(Import.PLQ,$A66-1,BC$15-1,1,1),0),0),PLE!$AA$28*OFFSET(Import.PLQ,$A66-1,BC$15-1,1,1)),IF($E66&lt;&gt;1,IF(ISNUMBER(INDEX(Import.PLE,Detalhamento!$E66,Detalhamento!BC$15)),IF(INDEX(Import.PLE,Detalhamento!$E66,Detalhamento!BC$15)&lt;=mediçao,0,OFFSET(Import.PLQ,$A66-1,BC$15-1,1,1)),OFFSET(Import.PLQ,$A66-1,BC$15-1,1,1)),(1-PLE!$AA$28)*OFFSET(Import.PLQ,$A66-1,BC$15-1,1,1))))</f>
        <v>0</v>
      </c>
      <c r="BD66" s="183">
        <f ca="1">IF(BD$13="",0,CHOOSE(Detalhamento.OpçãoServiços,OFFSET(Import.PLQ,$A66-1,BD$15-1,1,1),IF($E66&lt;&gt;1,IF(ISNUMBER(INDEX(Import.PLE,Detalhamento!$E66,Detalhamento!BD$15)),IF(INDEX(Import.PLE,Detalhamento!$E66,Detalhamento!BD$15)&lt;=mediçao,OFFSET(Import.PLQ,$A66-1,BD$15-1,1,1),0),0),PLE!$AA$28*OFFSET(Import.PLQ,$A66-1,BD$15-1,1,1)),IF($E66&lt;&gt;1,IF(ISNUMBER(INDEX(Import.PLE,Detalhamento!$E66,Detalhamento!BD$15)),IF(INDEX(Import.PLE,Detalhamento!$E66,Detalhamento!BD$15)&lt;=mediçao,0,OFFSET(Import.PLQ,$A66-1,BD$15-1,1,1)),OFFSET(Import.PLQ,$A66-1,BD$15-1,1,1)),(1-PLE!$AA$28)*OFFSET(Import.PLQ,$A66-1,BD$15-1,1,1))))</f>
        <v>0</v>
      </c>
      <c r="BE66" s="183">
        <f ca="1">IF(BE$13="",0,CHOOSE(Detalhamento.OpçãoServiços,OFFSET(Import.PLQ,$A66-1,BE$15-1,1,1),IF($E66&lt;&gt;1,IF(ISNUMBER(INDEX(Import.PLE,Detalhamento!$E66,Detalhamento!BE$15)),IF(INDEX(Import.PLE,Detalhamento!$E66,Detalhamento!BE$15)&lt;=mediçao,OFFSET(Import.PLQ,$A66-1,BE$15-1,1,1),0),0),PLE!$AA$28*OFFSET(Import.PLQ,$A66-1,BE$15-1,1,1)),IF($E66&lt;&gt;1,IF(ISNUMBER(INDEX(Import.PLE,Detalhamento!$E66,Detalhamento!BE$15)),IF(INDEX(Import.PLE,Detalhamento!$E66,Detalhamento!BE$15)&lt;=mediçao,0,OFFSET(Import.PLQ,$A66-1,BE$15-1,1,1)),OFFSET(Import.PLQ,$A66-1,BE$15-1,1,1)),(1-PLE!$AA$28)*OFFSET(Import.PLQ,$A66-1,BE$15-1,1,1))))</f>
        <v>0</v>
      </c>
      <c r="BF66" s="183">
        <f ca="1">IF(BF$13="",0,CHOOSE(Detalhamento.OpçãoServiços,OFFSET(Import.PLQ,$A66-1,BF$15-1,1,1),IF($E66&lt;&gt;1,IF(ISNUMBER(INDEX(Import.PLE,Detalhamento!$E66,Detalhamento!BF$15)),IF(INDEX(Import.PLE,Detalhamento!$E66,Detalhamento!BF$15)&lt;=mediçao,OFFSET(Import.PLQ,$A66-1,BF$15-1,1,1),0),0),PLE!$AA$28*OFFSET(Import.PLQ,$A66-1,BF$15-1,1,1)),IF($E66&lt;&gt;1,IF(ISNUMBER(INDEX(Import.PLE,Detalhamento!$E66,Detalhamento!BF$15)),IF(INDEX(Import.PLE,Detalhamento!$E66,Detalhamento!BF$15)&lt;=mediçao,0,OFFSET(Import.PLQ,$A66-1,BF$15-1,1,1)),OFFSET(Import.PLQ,$A66-1,BF$15-1,1,1)),(1-PLE!$AA$28)*OFFSET(Import.PLQ,$A66-1,BF$15-1,1,1))))</f>
        <v>0</v>
      </c>
      <c r="BG66" s="183">
        <f ca="1">IF(BG$13="",0,CHOOSE(Detalhamento.OpçãoServiços,OFFSET(Import.PLQ,$A66-1,BG$15-1,1,1),IF($E66&lt;&gt;1,IF(ISNUMBER(INDEX(Import.PLE,Detalhamento!$E66,Detalhamento!BG$15)),IF(INDEX(Import.PLE,Detalhamento!$E66,Detalhamento!BG$15)&lt;=mediçao,OFFSET(Import.PLQ,$A66-1,BG$15-1,1,1),0),0),PLE!$AA$28*OFFSET(Import.PLQ,$A66-1,BG$15-1,1,1)),IF($E66&lt;&gt;1,IF(ISNUMBER(INDEX(Import.PLE,Detalhamento!$E66,Detalhamento!BG$15)),IF(INDEX(Import.PLE,Detalhamento!$E66,Detalhamento!BG$15)&lt;=mediçao,0,OFFSET(Import.PLQ,$A66-1,BG$15-1,1,1)),OFFSET(Import.PLQ,$A66-1,BG$15-1,1,1)),(1-PLE!$AA$28)*OFFSET(Import.PLQ,$A66-1,BG$15-1,1,1))))</f>
        <v>0</v>
      </c>
      <c r="BH66" s="183">
        <f ca="1">IF(BH$13="",0,CHOOSE(Detalhamento.OpçãoServiços,OFFSET(Import.PLQ,$A66-1,BH$15-1,1,1),IF($E66&lt;&gt;1,IF(ISNUMBER(INDEX(Import.PLE,Detalhamento!$E66,Detalhamento!BH$15)),IF(INDEX(Import.PLE,Detalhamento!$E66,Detalhamento!BH$15)&lt;=mediçao,OFFSET(Import.PLQ,$A66-1,BH$15-1,1,1),0),0),PLE!$AA$28*OFFSET(Import.PLQ,$A66-1,BH$15-1,1,1)),IF($E66&lt;&gt;1,IF(ISNUMBER(INDEX(Import.PLE,Detalhamento!$E66,Detalhamento!BH$15)),IF(INDEX(Import.PLE,Detalhamento!$E66,Detalhamento!BH$15)&lt;=mediçao,0,OFFSET(Import.PLQ,$A66-1,BH$15-1,1,1)),OFFSET(Import.PLQ,$A66-1,BH$15-1,1,1)),(1-PLE!$AA$28)*OFFSET(Import.PLQ,$A66-1,BH$15-1,1,1))))</f>
        <v>0</v>
      </c>
      <c r="BI66" s="183">
        <f ca="1">IF(BI$13="",0,CHOOSE(Detalhamento.OpçãoServiços,OFFSET(Import.PLQ,$A66-1,BI$15-1,1,1),IF($E66&lt;&gt;1,IF(ISNUMBER(INDEX(Import.PLE,Detalhamento!$E66,Detalhamento!BI$15)),IF(INDEX(Import.PLE,Detalhamento!$E66,Detalhamento!BI$15)&lt;=mediçao,OFFSET(Import.PLQ,$A66-1,BI$15-1,1,1),0),0),PLE!$AA$28*OFFSET(Import.PLQ,$A66-1,BI$15-1,1,1)),IF($E66&lt;&gt;1,IF(ISNUMBER(INDEX(Import.PLE,Detalhamento!$E66,Detalhamento!BI$15)),IF(INDEX(Import.PLE,Detalhamento!$E66,Detalhamento!BI$15)&lt;=mediçao,0,OFFSET(Import.PLQ,$A66-1,BI$15-1,1,1)),OFFSET(Import.PLQ,$A66-1,BI$15-1,1,1)),(1-PLE!$AA$28)*OFFSET(Import.PLQ,$A66-1,BI$15-1,1,1))))</f>
        <v>0</v>
      </c>
    </row>
    <row r="67" spans="1:61" ht="33.75" x14ac:dyDescent="0.2">
      <c r="A67" s="196">
        <v>41</v>
      </c>
      <c r="B67" s="28" t="str">
        <f t="shared" ca="1" si="15"/>
        <v>Serviço</v>
      </c>
      <c r="E67" s="193">
        <f t="shared" ca="1" si="16"/>
        <v>10</v>
      </c>
      <c r="F67" s="194">
        <f t="shared" ca="1" si="17"/>
        <v>100041</v>
      </c>
      <c r="G67" s="194" t="str">
        <f t="shared" ca="1" si="20"/>
        <v>10.5</v>
      </c>
      <c r="H67" s="222" t="str">
        <f t="shared" ca="1" si="20"/>
        <v>FORNECIMENTO E IMPLANTAÇÃO DE PLACA DE REGULAMENTAÇÃO EM AÇO D=0,60M - PELÍCULA RETRORREFLETIVA TIPO I E SI</v>
      </c>
      <c r="I67" s="48" t="str">
        <f t="shared" ca="1" si="18"/>
        <v>UND.</v>
      </c>
      <c r="J67" s="183">
        <f t="shared" ca="1" si="19"/>
        <v>16</v>
      </c>
      <c r="K67" s="83"/>
      <c r="L67" s="183">
        <f ca="1">IF(L$13="",0,CHOOSE(Detalhamento.OpçãoServiços,OFFSET(Import.PLQ,$A67-1,L$15-1,1,1),IF($E67&lt;&gt;1,IF(ISNUMBER(INDEX(Import.PLE,Detalhamento!$E67,Detalhamento!L$15)),IF(INDEX(Import.PLE,Detalhamento!$E67,Detalhamento!L$15)&lt;=mediçao,OFFSET(Import.PLQ,$A67-1,L$15-1,1,1),0),0),PLE!$AA$28*OFFSET(Import.PLQ,$A67-1,L$15-1,1,1)),IF($E67&lt;&gt;1,IF(ISNUMBER(INDEX(Import.PLE,Detalhamento!$E67,Detalhamento!L$15)),IF(INDEX(Import.PLE,Detalhamento!$E67,Detalhamento!L$15)&lt;=mediçao,0,OFFSET(Import.PLQ,$A67-1,L$15-1,1,1)),OFFSET(Import.PLQ,$A67-1,L$15-1,1,1)),(1-PLE!$AA$28)*OFFSET(Import.PLQ,$A67-1,L$15-1,1,1))))</f>
        <v>0</v>
      </c>
      <c r="M67" s="183">
        <f ca="1">IF(M$13="",0,CHOOSE(Detalhamento.OpçãoServiços,OFFSET(Import.PLQ,$A67-1,M$15-1,1,1),IF($E67&lt;&gt;1,IF(ISNUMBER(INDEX(Import.PLE,Detalhamento!$E67,Detalhamento!M$15)),IF(INDEX(Import.PLE,Detalhamento!$E67,Detalhamento!M$15)&lt;=mediçao,OFFSET(Import.PLQ,$A67-1,M$15-1,1,1),0),0),PLE!$AA$28*OFFSET(Import.PLQ,$A67-1,M$15-1,1,1)),IF($E67&lt;&gt;1,IF(ISNUMBER(INDEX(Import.PLE,Detalhamento!$E67,Detalhamento!M$15)),IF(INDEX(Import.PLE,Detalhamento!$E67,Detalhamento!M$15)&lt;=mediçao,0,OFFSET(Import.PLQ,$A67-1,M$15-1,1,1)),OFFSET(Import.PLQ,$A67-1,M$15-1,1,1)),(1-PLE!$AA$28)*OFFSET(Import.PLQ,$A67-1,M$15-1,1,1))))</f>
        <v>0</v>
      </c>
      <c r="N67" s="183">
        <f ca="1">IF(N$13="",0,CHOOSE(Detalhamento.OpçãoServiços,OFFSET(Import.PLQ,$A67-1,N$15-1,1,1),IF($E67&lt;&gt;1,IF(ISNUMBER(INDEX(Import.PLE,Detalhamento!$E67,Detalhamento!N$15)),IF(INDEX(Import.PLE,Detalhamento!$E67,Detalhamento!N$15)&lt;=mediçao,OFFSET(Import.PLQ,$A67-1,N$15-1,1,1),0),0),PLE!$AA$28*OFFSET(Import.PLQ,$A67-1,N$15-1,1,1)),IF($E67&lt;&gt;1,IF(ISNUMBER(INDEX(Import.PLE,Detalhamento!$E67,Detalhamento!N$15)),IF(INDEX(Import.PLE,Detalhamento!$E67,Detalhamento!N$15)&lt;=mediçao,0,OFFSET(Import.PLQ,$A67-1,N$15-1,1,1)),OFFSET(Import.PLQ,$A67-1,N$15-1,1,1)),(1-PLE!$AA$28)*OFFSET(Import.PLQ,$A67-1,N$15-1,1,1))))</f>
        <v>0</v>
      </c>
      <c r="O67" s="183">
        <f ca="1">IF(O$13="",0,CHOOSE(Detalhamento.OpçãoServiços,OFFSET(Import.PLQ,$A67-1,O$15-1,1,1),IF($E67&lt;&gt;1,IF(ISNUMBER(INDEX(Import.PLE,Detalhamento!$E67,Detalhamento!O$15)),IF(INDEX(Import.PLE,Detalhamento!$E67,Detalhamento!O$15)&lt;=mediçao,OFFSET(Import.PLQ,$A67-1,O$15-1,1,1),0),0),PLE!$AA$28*OFFSET(Import.PLQ,$A67-1,O$15-1,1,1)),IF($E67&lt;&gt;1,IF(ISNUMBER(INDEX(Import.PLE,Detalhamento!$E67,Detalhamento!O$15)),IF(INDEX(Import.PLE,Detalhamento!$E67,Detalhamento!O$15)&lt;=mediçao,0,OFFSET(Import.PLQ,$A67-1,O$15-1,1,1)),OFFSET(Import.PLQ,$A67-1,O$15-1,1,1)),(1-PLE!$AA$28)*OFFSET(Import.PLQ,$A67-1,O$15-1,1,1))))</f>
        <v>16</v>
      </c>
      <c r="P67" s="183">
        <f ca="1">IF(P$13="",0,CHOOSE(Detalhamento.OpçãoServiços,OFFSET(Import.PLQ,$A67-1,P$15-1,1,1),IF($E67&lt;&gt;1,IF(ISNUMBER(INDEX(Import.PLE,Detalhamento!$E67,Detalhamento!P$15)),IF(INDEX(Import.PLE,Detalhamento!$E67,Detalhamento!P$15)&lt;=mediçao,OFFSET(Import.PLQ,$A67-1,P$15-1,1,1),0),0),PLE!$AA$28*OFFSET(Import.PLQ,$A67-1,P$15-1,1,1)),IF($E67&lt;&gt;1,IF(ISNUMBER(INDEX(Import.PLE,Detalhamento!$E67,Detalhamento!P$15)),IF(INDEX(Import.PLE,Detalhamento!$E67,Detalhamento!P$15)&lt;=mediçao,0,OFFSET(Import.PLQ,$A67-1,P$15-1,1,1)),OFFSET(Import.PLQ,$A67-1,P$15-1,1,1)),(1-PLE!$AA$28)*OFFSET(Import.PLQ,$A67-1,P$15-1,1,1))))</f>
        <v>0</v>
      </c>
      <c r="Q67" s="183">
        <f ca="1">IF(Q$13="",0,CHOOSE(Detalhamento.OpçãoServiços,OFFSET(Import.PLQ,$A67-1,Q$15-1,1,1),IF($E67&lt;&gt;1,IF(ISNUMBER(INDEX(Import.PLE,Detalhamento!$E67,Detalhamento!Q$15)),IF(INDEX(Import.PLE,Detalhamento!$E67,Detalhamento!Q$15)&lt;=mediçao,OFFSET(Import.PLQ,$A67-1,Q$15-1,1,1),0),0),PLE!$AA$28*OFFSET(Import.PLQ,$A67-1,Q$15-1,1,1)),IF($E67&lt;&gt;1,IF(ISNUMBER(INDEX(Import.PLE,Detalhamento!$E67,Detalhamento!Q$15)),IF(INDEX(Import.PLE,Detalhamento!$E67,Detalhamento!Q$15)&lt;=mediçao,0,OFFSET(Import.PLQ,$A67-1,Q$15-1,1,1)),OFFSET(Import.PLQ,$A67-1,Q$15-1,1,1)),(1-PLE!$AA$28)*OFFSET(Import.PLQ,$A67-1,Q$15-1,1,1))))</f>
        <v>0</v>
      </c>
      <c r="R67" s="183">
        <f ca="1">IF(R$13="",0,CHOOSE(Detalhamento.OpçãoServiços,OFFSET(Import.PLQ,$A67-1,R$15-1,1,1),IF($E67&lt;&gt;1,IF(ISNUMBER(INDEX(Import.PLE,Detalhamento!$E67,Detalhamento!R$15)),IF(INDEX(Import.PLE,Detalhamento!$E67,Detalhamento!R$15)&lt;=mediçao,OFFSET(Import.PLQ,$A67-1,R$15-1,1,1),0),0),PLE!$AA$28*OFFSET(Import.PLQ,$A67-1,R$15-1,1,1)),IF($E67&lt;&gt;1,IF(ISNUMBER(INDEX(Import.PLE,Detalhamento!$E67,Detalhamento!R$15)),IF(INDEX(Import.PLE,Detalhamento!$E67,Detalhamento!R$15)&lt;=mediçao,0,OFFSET(Import.PLQ,$A67-1,R$15-1,1,1)),OFFSET(Import.PLQ,$A67-1,R$15-1,1,1)),(1-PLE!$AA$28)*OFFSET(Import.PLQ,$A67-1,R$15-1,1,1))))</f>
        <v>0</v>
      </c>
      <c r="S67" s="183">
        <f ca="1">IF(S$13="",0,CHOOSE(Detalhamento.OpçãoServiços,OFFSET(Import.PLQ,$A67-1,S$15-1,1,1),IF($E67&lt;&gt;1,IF(ISNUMBER(INDEX(Import.PLE,Detalhamento!$E67,Detalhamento!S$15)),IF(INDEX(Import.PLE,Detalhamento!$E67,Detalhamento!S$15)&lt;=mediçao,OFFSET(Import.PLQ,$A67-1,S$15-1,1,1),0),0),PLE!$AA$28*OFFSET(Import.PLQ,$A67-1,S$15-1,1,1)),IF($E67&lt;&gt;1,IF(ISNUMBER(INDEX(Import.PLE,Detalhamento!$E67,Detalhamento!S$15)),IF(INDEX(Import.PLE,Detalhamento!$E67,Detalhamento!S$15)&lt;=mediçao,0,OFFSET(Import.PLQ,$A67-1,S$15-1,1,1)),OFFSET(Import.PLQ,$A67-1,S$15-1,1,1)),(1-PLE!$AA$28)*OFFSET(Import.PLQ,$A67-1,S$15-1,1,1))))</f>
        <v>0</v>
      </c>
      <c r="T67" s="183">
        <f ca="1">IF(T$13="",0,CHOOSE(Detalhamento.OpçãoServiços,OFFSET(Import.PLQ,$A67-1,T$15-1,1,1),IF($E67&lt;&gt;1,IF(ISNUMBER(INDEX(Import.PLE,Detalhamento!$E67,Detalhamento!T$15)),IF(INDEX(Import.PLE,Detalhamento!$E67,Detalhamento!T$15)&lt;=mediçao,OFFSET(Import.PLQ,$A67-1,T$15-1,1,1),0),0),PLE!$AA$28*OFFSET(Import.PLQ,$A67-1,T$15-1,1,1)),IF($E67&lt;&gt;1,IF(ISNUMBER(INDEX(Import.PLE,Detalhamento!$E67,Detalhamento!T$15)),IF(INDEX(Import.PLE,Detalhamento!$E67,Detalhamento!T$15)&lt;=mediçao,0,OFFSET(Import.PLQ,$A67-1,T$15-1,1,1)),OFFSET(Import.PLQ,$A67-1,T$15-1,1,1)),(1-PLE!$AA$28)*OFFSET(Import.PLQ,$A67-1,T$15-1,1,1))))</f>
        <v>0</v>
      </c>
      <c r="U67" s="183">
        <f ca="1">IF(U$13="",0,CHOOSE(Detalhamento.OpçãoServiços,OFFSET(Import.PLQ,$A67-1,U$15-1,1,1),IF($E67&lt;&gt;1,IF(ISNUMBER(INDEX(Import.PLE,Detalhamento!$E67,Detalhamento!U$15)),IF(INDEX(Import.PLE,Detalhamento!$E67,Detalhamento!U$15)&lt;=mediçao,OFFSET(Import.PLQ,$A67-1,U$15-1,1,1),0),0),PLE!$AA$28*OFFSET(Import.PLQ,$A67-1,U$15-1,1,1)),IF($E67&lt;&gt;1,IF(ISNUMBER(INDEX(Import.PLE,Detalhamento!$E67,Detalhamento!U$15)),IF(INDEX(Import.PLE,Detalhamento!$E67,Detalhamento!U$15)&lt;=mediçao,0,OFFSET(Import.PLQ,$A67-1,U$15-1,1,1)),OFFSET(Import.PLQ,$A67-1,U$15-1,1,1)),(1-PLE!$AA$28)*OFFSET(Import.PLQ,$A67-1,U$15-1,1,1))))</f>
        <v>0</v>
      </c>
      <c r="V67" s="183">
        <f ca="1">IF(V$13="",0,CHOOSE(Detalhamento.OpçãoServiços,OFFSET(Import.PLQ,$A67-1,V$15-1,1,1),IF($E67&lt;&gt;1,IF(ISNUMBER(INDEX(Import.PLE,Detalhamento!$E67,Detalhamento!V$15)),IF(INDEX(Import.PLE,Detalhamento!$E67,Detalhamento!V$15)&lt;=mediçao,OFFSET(Import.PLQ,$A67-1,V$15-1,1,1),0),0),PLE!$AA$28*OFFSET(Import.PLQ,$A67-1,V$15-1,1,1)),IF($E67&lt;&gt;1,IF(ISNUMBER(INDEX(Import.PLE,Detalhamento!$E67,Detalhamento!V$15)),IF(INDEX(Import.PLE,Detalhamento!$E67,Detalhamento!V$15)&lt;=mediçao,0,OFFSET(Import.PLQ,$A67-1,V$15-1,1,1)),OFFSET(Import.PLQ,$A67-1,V$15-1,1,1)),(1-PLE!$AA$28)*OFFSET(Import.PLQ,$A67-1,V$15-1,1,1))))</f>
        <v>0</v>
      </c>
      <c r="W67" s="183">
        <f ca="1">IF(W$13="",0,CHOOSE(Detalhamento.OpçãoServiços,OFFSET(Import.PLQ,$A67-1,W$15-1,1,1),IF($E67&lt;&gt;1,IF(ISNUMBER(INDEX(Import.PLE,Detalhamento!$E67,Detalhamento!W$15)),IF(INDEX(Import.PLE,Detalhamento!$E67,Detalhamento!W$15)&lt;=mediçao,OFFSET(Import.PLQ,$A67-1,W$15-1,1,1),0),0),PLE!$AA$28*OFFSET(Import.PLQ,$A67-1,W$15-1,1,1)),IF($E67&lt;&gt;1,IF(ISNUMBER(INDEX(Import.PLE,Detalhamento!$E67,Detalhamento!W$15)),IF(INDEX(Import.PLE,Detalhamento!$E67,Detalhamento!W$15)&lt;=mediçao,0,OFFSET(Import.PLQ,$A67-1,W$15-1,1,1)),OFFSET(Import.PLQ,$A67-1,W$15-1,1,1)),(1-PLE!$AA$28)*OFFSET(Import.PLQ,$A67-1,W$15-1,1,1))))</f>
        <v>0</v>
      </c>
      <c r="X67" s="183">
        <f ca="1">IF(X$13="",0,CHOOSE(Detalhamento.OpçãoServiços,OFFSET(Import.PLQ,$A67-1,X$15-1,1,1),IF($E67&lt;&gt;1,IF(ISNUMBER(INDEX(Import.PLE,Detalhamento!$E67,Detalhamento!X$15)),IF(INDEX(Import.PLE,Detalhamento!$E67,Detalhamento!X$15)&lt;=mediçao,OFFSET(Import.PLQ,$A67-1,X$15-1,1,1),0),0),PLE!$AA$28*OFFSET(Import.PLQ,$A67-1,X$15-1,1,1)),IF($E67&lt;&gt;1,IF(ISNUMBER(INDEX(Import.PLE,Detalhamento!$E67,Detalhamento!X$15)),IF(INDEX(Import.PLE,Detalhamento!$E67,Detalhamento!X$15)&lt;=mediçao,0,OFFSET(Import.PLQ,$A67-1,X$15-1,1,1)),OFFSET(Import.PLQ,$A67-1,X$15-1,1,1)),(1-PLE!$AA$28)*OFFSET(Import.PLQ,$A67-1,X$15-1,1,1))))</f>
        <v>0</v>
      </c>
      <c r="Y67" s="183">
        <f ca="1">IF(Y$13="",0,CHOOSE(Detalhamento.OpçãoServiços,OFFSET(Import.PLQ,$A67-1,Y$15-1,1,1),IF($E67&lt;&gt;1,IF(ISNUMBER(INDEX(Import.PLE,Detalhamento!$E67,Detalhamento!Y$15)),IF(INDEX(Import.PLE,Detalhamento!$E67,Detalhamento!Y$15)&lt;=mediçao,OFFSET(Import.PLQ,$A67-1,Y$15-1,1,1),0),0),PLE!$AA$28*OFFSET(Import.PLQ,$A67-1,Y$15-1,1,1)),IF($E67&lt;&gt;1,IF(ISNUMBER(INDEX(Import.PLE,Detalhamento!$E67,Detalhamento!Y$15)),IF(INDEX(Import.PLE,Detalhamento!$E67,Detalhamento!Y$15)&lt;=mediçao,0,OFFSET(Import.PLQ,$A67-1,Y$15-1,1,1)),OFFSET(Import.PLQ,$A67-1,Y$15-1,1,1)),(1-PLE!$AA$28)*OFFSET(Import.PLQ,$A67-1,Y$15-1,1,1))))</f>
        <v>0</v>
      </c>
      <c r="Z67" s="183">
        <f ca="1">IF(Z$13="",0,CHOOSE(Detalhamento.OpçãoServiços,OFFSET(Import.PLQ,$A67-1,Z$15-1,1,1),IF($E67&lt;&gt;1,IF(ISNUMBER(INDEX(Import.PLE,Detalhamento!$E67,Detalhamento!Z$15)),IF(INDEX(Import.PLE,Detalhamento!$E67,Detalhamento!Z$15)&lt;=mediçao,OFFSET(Import.PLQ,$A67-1,Z$15-1,1,1),0),0),PLE!$AA$28*OFFSET(Import.PLQ,$A67-1,Z$15-1,1,1)),IF($E67&lt;&gt;1,IF(ISNUMBER(INDEX(Import.PLE,Detalhamento!$E67,Detalhamento!Z$15)),IF(INDEX(Import.PLE,Detalhamento!$E67,Detalhamento!Z$15)&lt;=mediçao,0,OFFSET(Import.PLQ,$A67-1,Z$15-1,1,1)),OFFSET(Import.PLQ,$A67-1,Z$15-1,1,1)),(1-PLE!$AA$28)*OFFSET(Import.PLQ,$A67-1,Z$15-1,1,1))))</f>
        <v>0</v>
      </c>
      <c r="AA67" s="183">
        <f ca="1">IF(AA$13="",0,CHOOSE(Detalhamento.OpçãoServiços,OFFSET(Import.PLQ,$A67-1,AA$15-1,1,1),IF($E67&lt;&gt;1,IF(ISNUMBER(INDEX(Import.PLE,Detalhamento!$E67,Detalhamento!AA$15)),IF(INDEX(Import.PLE,Detalhamento!$E67,Detalhamento!AA$15)&lt;=mediçao,OFFSET(Import.PLQ,$A67-1,AA$15-1,1,1),0),0),PLE!$AA$28*OFFSET(Import.PLQ,$A67-1,AA$15-1,1,1)),IF($E67&lt;&gt;1,IF(ISNUMBER(INDEX(Import.PLE,Detalhamento!$E67,Detalhamento!AA$15)),IF(INDEX(Import.PLE,Detalhamento!$E67,Detalhamento!AA$15)&lt;=mediçao,0,OFFSET(Import.PLQ,$A67-1,AA$15-1,1,1)),OFFSET(Import.PLQ,$A67-1,AA$15-1,1,1)),(1-PLE!$AA$28)*OFFSET(Import.PLQ,$A67-1,AA$15-1,1,1))))</f>
        <v>0</v>
      </c>
      <c r="AB67" s="183">
        <f ca="1">IF(AB$13="",0,CHOOSE(Detalhamento.OpçãoServiços,OFFSET(Import.PLQ,$A67-1,AB$15-1,1,1),IF($E67&lt;&gt;1,IF(ISNUMBER(INDEX(Import.PLE,Detalhamento!$E67,Detalhamento!AB$15)),IF(INDEX(Import.PLE,Detalhamento!$E67,Detalhamento!AB$15)&lt;=mediçao,OFFSET(Import.PLQ,$A67-1,AB$15-1,1,1),0),0),PLE!$AA$28*OFFSET(Import.PLQ,$A67-1,AB$15-1,1,1)),IF($E67&lt;&gt;1,IF(ISNUMBER(INDEX(Import.PLE,Detalhamento!$E67,Detalhamento!AB$15)),IF(INDEX(Import.PLE,Detalhamento!$E67,Detalhamento!AB$15)&lt;=mediçao,0,OFFSET(Import.PLQ,$A67-1,AB$15-1,1,1)),OFFSET(Import.PLQ,$A67-1,AB$15-1,1,1)),(1-PLE!$AA$28)*OFFSET(Import.PLQ,$A67-1,AB$15-1,1,1))))</f>
        <v>0</v>
      </c>
      <c r="AC67" s="183">
        <f ca="1">IF(AC$13="",0,CHOOSE(Detalhamento.OpçãoServiços,OFFSET(Import.PLQ,$A67-1,AC$15-1,1,1),IF($E67&lt;&gt;1,IF(ISNUMBER(INDEX(Import.PLE,Detalhamento!$E67,Detalhamento!AC$15)),IF(INDEX(Import.PLE,Detalhamento!$E67,Detalhamento!AC$15)&lt;=mediçao,OFFSET(Import.PLQ,$A67-1,AC$15-1,1,1),0),0),PLE!$AA$28*OFFSET(Import.PLQ,$A67-1,AC$15-1,1,1)),IF($E67&lt;&gt;1,IF(ISNUMBER(INDEX(Import.PLE,Detalhamento!$E67,Detalhamento!AC$15)),IF(INDEX(Import.PLE,Detalhamento!$E67,Detalhamento!AC$15)&lt;=mediçao,0,OFFSET(Import.PLQ,$A67-1,AC$15-1,1,1)),OFFSET(Import.PLQ,$A67-1,AC$15-1,1,1)),(1-PLE!$AA$28)*OFFSET(Import.PLQ,$A67-1,AC$15-1,1,1))))</f>
        <v>0</v>
      </c>
      <c r="AD67" s="183">
        <f ca="1">IF(AD$13="",0,CHOOSE(Detalhamento.OpçãoServiços,OFFSET(Import.PLQ,$A67-1,AD$15-1,1,1),IF($E67&lt;&gt;1,IF(ISNUMBER(INDEX(Import.PLE,Detalhamento!$E67,Detalhamento!AD$15)),IF(INDEX(Import.PLE,Detalhamento!$E67,Detalhamento!AD$15)&lt;=mediçao,OFFSET(Import.PLQ,$A67-1,AD$15-1,1,1),0),0),PLE!$AA$28*OFFSET(Import.PLQ,$A67-1,AD$15-1,1,1)),IF($E67&lt;&gt;1,IF(ISNUMBER(INDEX(Import.PLE,Detalhamento!$E67,Detalhamento!AD$15)),IF(INDEX(Import.PLE,Detalhamento!$E67,Detalhamento!AD$15)&lt;=mediçao,0,OFFSET(Import.PLQ,$A67-1,AD$15-1,1,1)),OFFSET(Import.PLQ,$A67-1,AD$15-1,1,1)),(1-PLE!$AA$28)*OFFSET(Import.PLQ,$A67-1,AD$15-1,1,1))))</f>
        <v>0</v>
      </c>
      <c r="AE67" s="183">
        <f ca="1">IF(AE$13="",0,CHOOSE(Detalhamento.OpçãoServiços,OFFSET(Import.PLQ,$A67-1,AE$15-1,1,1),IF($E67&lt;&gt;1,IF(ISNUMBER(INDEX(Import.PLE,Detalhamento!$E67,Detalhamento!AE$15)),IF(INDEX(Import.PLE,Detalhamento!$E67,Detalhamento!AE$15)&lt;=mediçao,OFFSET(Import.PLQ,$A67-1,AE$15-1,1,1),0),0),PLE!$AA$28*OFFSET(Import.PLQ,$A67-1,AE$15-1,1,1)),IF($E67&lt;&gt;1,IF(ISNUMBER(INDEX(Import.PLE,Detalhamento!$E67,Detalhamento!AE$15)),IF(INDEX(Import.PLE,Detalhamento!$E67,Detalhamento!AE$15)&lt;=mediçao,0,OFFSET(Import.PLQ,$A67-1,AE$15-1,1,1)),OFFSET(Import.PLQ,$A67-1,AE$15-1,1,1)),(1-PLE!$AA$28)*OFFSET(Import.PLQ,$A67-1,AE$15-1,1,1))))</f>
        <v>0</v>
      </c>
      <c r="AF67" s="183">
        <f ca="1">IF(AF$13="",0,CHOOSE(Detalhamento.OpçãoServiços,OFFSET(Import.PLQ,$A67-1,AF$15-1,1,1),IF($E67&lt;&gt;1,IF(ISNUMBER(INDEX(Import.PLE,Detalhamento!$E67,Detalhamento!AF$15)),IF(INDEX(Import.PLE,Detalhamento!$E67,Detalhamento!AF$15)&lt;=mediçao,OFFSET(Import.PLQ,$A67-1,AF$15-1,1,1),0),0),PLE!$AA$28*OFFSET(Import.PLQ,$A67-1,AF$15-1,1,1)),IF($E67&lt;&gt;1,IF(ISNUMBER(INDEX(Import.PLE,Detalhamento!$E67,Detalhamento!AF$15)),IF(INDEX(Import.PLE,Detalhamento!$E67,Detalhamento!AF$15)&lt;=mediçao,0,OFFSET(Import.PLQ,$A67-1,AF$15-1,1,1)),OFFSET(Import.PLQ,$A67-1,AF$15-1,1,1)),(1-PLE!$AA$28)*OFFSET(Import.PLQ,$A67-1,AF$15-1,1,1))))</f>
        <v>0</v>
      </c>
      <c r="AG67" s="183">
        <f ca="1">IF(AG$13="",0,CHOOSE(Detalhamento.OpçãoServiços,OFFSET(Import.PLQ,$A67-1,AG$15-1,1,1),IF($E67&lt;&gt;1,IF(ISNUMBER(INDEX(Import.PLE,Detalhamento!$E67,Detalhamento!AG$15)),IF(INDEX(Import.PLE,Detalhamento!$E67,Detalhamento!AG$15)&lt;=mediçao,OFFSET(Import.PLQ,$A67-1,AG$15-1,1,1),0),0),PLE!$AA$28*OFFSET(Import.PLQ,$A67-1,AG$15-1,1,1)),IF($E67&lt;&gt;1,IF(ISNUMBER(INDEX(Import.PLE,Detalhamento!$E67,Detalhamento!AG$15)),IF(INDEX(Import.PLE,Detalhamento!$E67,Detalhamento!AG$15)&lt;=mediçao,0,OFFSET(Import.PLQ,$A67-1,AG$15-1,1,1)),OFFSET(Import.PLQ,$A67-1,AG$15-1,1,1)),(1-PLE!$AA$28)*OFFSET(Import.PLQ,$A67-1,AG$15-1,1,1))))</f>
        <v>0</v>
      </c>
      <c r="AH67" s="183">
        <f ca="1">IF(AH$13="",0,CHOOSE(Detalhamento.OpçãoServiços,OFFSET(Import.PLQ,$A67-1,AH$15-1,1,1),IF($E67&lt;&gt;1,IF(ISNUMBER(INDEX(Import.PLE,Detalhamento!$E67,Detalhamento!AH$15)),IF(INDEX(Import.PLE,Detalhamento!$E67,Detalhamento!AH$15)&lt;=mediçao,OFFSET(Import.PLQ,$A67-1,AH$15-1,1,1),0),0),PLE!$AA$28*OFFSET(Import.PLQ,$A67-1,AH$15-1,1,1)),IF($E67&lt;&gt;1,IF(ISNUMBER(INDEX(Import.PLE,Detalhamento!$E67,Detalhamento!AH$15)),IF(INDEX(Import.PLE,Detalhamento!$E67,Detalhamento!AH$15)&lt;=mediçao,0,OFFSET(Import.PLQ,$A67-1,AH$15-1,1,1)),OFFSET(Import.PLQ,$A67-1,AH$15-1,1,1)),(1-PLE!$AA$28)*OFFSET(Import.PLQ,$A67-1,AH$15-1,1,1))))</f>
        <v>0</v>
      </c>
      <c r="AI67" s="183">
        <f ca="1">IF(AI$13="",0,CHOOSE(Detalhamento.OpçãoServiços,OFFSET(Import.PLQ,$A67-1,AI$15-1,1,1),IF($E67&lt;&gt;1,IF(ISNUMBER(INDEX(Import.PLE,Detalhamento!$E67,Detalhamento!AI$15)),IF(INDEX(Import.PLE,Detalhamento!$E67,Detalhamento!AI$15)&lt;=mediçao,OFFSET(Import.PLQ,$A67-1,AI$15-1,1,1),0),0),PLE!$AA$28*OFFSET(Import.PLQ,$A67-1,AI$15-1,1,1)),IF($E67&lt;&gt;1,IF(ISNUMBER(INDEX(Import.PLE,Detalhamento!$E67,Detalhamento!AI$15)),IF(INDEX(Import.PLE,Detalhamento!$E67,Detalhamento!AI$15)&lt;=mediçao,0,OFFSET(Import.PLQ,$A67-1,AI$15-1,1,1)),OFFSET(Import.PLQ,$A67-1,AI$15-1,1,1)),(1-PLE!$AA$28)*OFFSET(Import.PLQ,$A67-1,AI$15-1,1,1))))</f>
        <v>0</v>
      </c>
      <c r="AJ67" s="183">
        <f ca="1">IF(AJ$13="",0,CHOOSE(Detalhamento.OpçãoServiços,OFFSET(Import.PLQ,$A67-1,AJ$15-1,1,1),IF($E67&lt;&gt;1,IF(ISNUMBER(INDEX(Import.PLE,Detalhamento!$E67,Detalhamento!AJ$15)),IF(INDEX(Import.PLE,Detalhamento!$E67,Detalhamento!AJ$15)&lt;=mediçao,OFFSET(Import.PLQ,$A67-1,AJ$15-1,1,1),0),0),PLE!$AA$28*OFFSET(Import.PLQ,$A67-1,AJ$15-1,1,1)),IF($E67&lt;&gt;1,IF(ISNUMBER(INDEX(Import.PLE,Detalhamento!$E67,Detalhamento!AJ$15)),IF(INDEX(Import.PLE,Detalhamento!$E67,Detalhamento!AJ$15)&lt;=mediçao,0,OFFSET(Import.PLQ,$A67-1,AJ$15-1,1,1)),OFFSET(Import.PLQ,$A67-1,AJ$15-1,1,1)),(1-PLE!$AA$28)*OFFSET(Import.PLQ,$A67-1,AJ$15-1,1,1))))</f>
        <v>0</v>
      </c>
      <c r="AK67" s="183">
        <f ca="1">IF(AK$13="",0,CHOOSE(Detalhamento.OpçãoServiços,OFFSET(Import.PLQ,$A67-1,AK$15-1,1,1),IF($E67&lt;&gt;1,IF(ISNUMBER(INDEX(Import.PLE,Detalhamento!$E67,Detalhamento!AK$15)),IF(INDEX(Import.PLE,Detalhamento!$E67,Detalhamento!AK$15)&lt;=mediçao,OFFSET(Import.PLQ,$A67-1,AK$15-1,1,1),0),0),PLE!$AA$28*OFFSET(Import.PLQ,$A67-1,AK$15-1,1,1)),IF($E67&lt;&gt;1,IF(ISNUMBER(INDEX(Import.PLE,Detalhamento!$E67,Detalhamento!AK$15)),IF(INDEX(Import.PLE,Detalhamento!$E67,Detalhamento!AK$15)&lt;=mediçao,0,OFFSET(Import.PLQ,$A67-1,AK$15-1,1,1)),OFFSET(Import.PLQ,$A67-1,AK$15-1,1,1)),(1-PLE!$AA$28)*OFFSET(Import.PLQ,$A67-1,AK$15-1,1,1))))</f>
        <v>0</v>
      </c>
      <c r="AL67" s="183">
        <f ca="1">IF(AL$13="",0,CHOOSE(Detalhamento.OpçãoServiços,OFFSET(Import.PLQ,$A67-1,AL$15-1,1,1),IF($E67&lt;&gt;1,IF(ISNUMBER(INDEX(Import.PLE,Detalhamento!$E67,Detalhamento!AL$15)),IF(INDEX(Import.PLE,Detalhamento!$E67,Detalhamento!AL$15)&lt;=mediçao,OFFSET(Import.PLQ,$A67-1,AL$15-1,1,1),0),0),PLE!$AA$28*OFFSET(Import.PLQ,$A67-1,AL$15-1,1,1)),IF($E67&lt;&gt;1,IF(ISNUMBER(INDEX(Import.PLE,Detalhamento!$E67,Detalhamento!AL$15)),IF(INDEX(Import.PLE,Detalhamento!$E67,Detalhamento!AL$15)&lt;=mediçao,0,OFFSET(Import.PLQ,$A67-1,AL$15-1,1,1)),OFFSET(Import.PLQ,$A67-1,AL$15-1,1,1)),(1-PLE!$AA$28)*OFFSET(Import.PLQ,$A67-1,AL$15-1,1,1))))</f>
        <v>0</v>
      </c>
      <c r="AM67" s="183">
        <f ca="1">IF(AM$13="",0,CHOOSE(Detalhamento.OpçãoServiços,OFFSET(Import.PLQ,$A67-1,AM$15-1,1,1),IF($E67&lt;&gt;1,IF(ISNUMBER(INDEX(Import.PLE,Detalhamento!$E67,Detalhamento!AM$15)),IF(INDEX(Import.PLE,Detalhamento!$E67,Detalhamento!AM$15)&lt;=mediçao,OFFSET(Import.PLQ,$A67-1,AM$15-1,1,1),0),0),PLE!$AA$28*OFFSET(Import.PLQ,$A67-1,AM$15-1,1,1)),IF($E67&lt;&gt;1,IF(ISNUMBER(INDEX(Import.PLE,Detalhamento!$E67,Detalhamento!AM$15)),IF(INDEX(Import.PLE,Detalhamento!$E67,Detalhamento!AM$15)&lt;=mediçao,0,OFFSET(Import.PLQ,$A67-1,AM$15-1,1,1)),OFFSET(Import.PLQ,$A67-1,AM$15-1,1,1)),(1-PLE!$AA$28)*OFFSET(Import.PLQ,$A67-1,AM$15-1,1,1))))</f>
        <v>0</v>
      </c>
      <c r="AN67" s="183">
        <f ca="1">IF(AN$13="",0,CHOOSE(Detalhamento.OpçãoServiços,OFFSET(Import.PLQ,$A67-1,AN$15-1,1,1),IF($E67&lt;&gt;1,IF(ISNUMBER(INDEX(Import.PLE,Detalhamento!$E67,Detalhamento!AN$15)),IF(INDEX(Import.PLE,Detalhamento!$E67,Detalhamento!AN$15)&lt;=mediçao,OFFSET(Import.PLQ,$A67-1,AN$15-1,1,1),0),0),PLE!$AA$28*OFFSET(Import.PLQ,$A67-1,AN$15-1,1,1)),IF($E67&lt;&gt;1,IF(ISNUMBER(INDEX(Import.PLE,Detalhamento!$E67,Detalhamento!AN$15)),IF(INDEX(Import.PLE,Detalhamento!$E67,Detalhamento!AN$15)&lt;=mediçao,0,OFFSET(Import.PLQ,$A67-1,AN$15-1,1,1)),OFFSET(Import.PLQ,$A67-1,AN$15-1,1,1)),(1-PLE!$AA$28)*OFFSET(Import.PLQ,$A67-1,AN$15-1,1,1))))</f>
        <v>0</v>
      </c>
      <c r="AO67" s="183">
        <f ca="1">IF(AO$13="",0,CHOOSE(Detalhamento.OpçãoServiços,OFFSET(Import.PLQ,$A67-1,AO$15-1,1,1),IF($E67&lt;&gt;1,IF(ISNUMBER(INDEX(Import.PLE,Detalhamento!$E67,Detalhamento!AO$15)),IF(INDEX(Import.PLE,Detalhamento!$E67,Detalhamento!AO$15)&lt;=mediçao,OFFSET(Import.PLQ,$A67-1,AO$15-1,1,1),0),0),PLE!$AA$28*OFFSET(Import.PLQ,$A67-1,AO$15-1,1,1)),IF($E67&lt;&gt;1,IF(ISNUMBER(INDEX(Import.PLE,Detalhamento!$E67,Detalhamento!AO$15)),IF(INDEX(Import.PLE,Detalhamento!$E67,Detalhamento!AO$15)&lt;=mediçao,0,OFFSET(Import.PLQ,$A67-1,AO$15-1,1,1)),OFFSET(Import.PLQ,$A67-1,AO$15-1,1,1)),(1-PLE!$AA$28)*OFFSET(Import.PLQ,$A67-1,AO$15-1,1,1))))</f>
        <v>0</v>
      </c>
      <c r="AP67" s="183">
        <f ca="1">IF(AP$13="",0,CHOOSE(Detalhamento.OpçãoServiços,OFFSET(Import.PLQ,$A67-1,AP$15-1,1,1),IF($E67&lt;&gt;1,IF(ISNUMBER(INDEX(Import.PLE,Detalhamento!$E67,Detalhamento!AP$15)),IF(INDEX(Import.PLE,Detalhamento!$E67,Detalhamento!AP$15)&lt;=mediçao,OFFSET(Import.PLQ,$A67-1,AP$15-1,1,1),0),0),PLE!$AA$28*OFFSET(Import.PLQ,$A67-1,AP$15-1,1,1)),IF($E67&lt;&gt;1,IF(ISNUMBER(INDEX(Import.PLE,Detalhamento!$E67,Detalhamento!AP$15)),IF(INDEX(Import.PLE,Detalhamento!$E67,Detalhamento!AP$15)&lt;=mediçao,0,OFFSET(Import.PLQ,$A67-1,AP$15-1,1,1)),OFFSET(Import.PLQ,$A67-1,AP$15-1,1,1)),(1-PLE!$AA$28)*OFFSET(Import.PLQ,$A67-1,AP$15-1,1,1))))</f>
        <v>0</v>
      </c>
      <c r="AQ67" s="183">
        <f ca="1">IF(AQ$13="",0,CHOOSE(Detalhamento.OpçãoServiços,OFFSET(Import.PLQ,$A67-1,AQ$15-1,1,1),IF($E67&lt;&gt;1,IF(ISNUMBER(INDEX(Import.PLE,Detalhamento!$E67,Detalhamento!AQ$15)),IF(INDEX(Import.PLE,Detalhamento!$E67,Detalhamento!AQ$15)&lt;=mediçao,OFFSET(Import.PLQ,$A67-1,AQ$15-1,1,1),0),0),PLE!$AA$28*OFFSET(Import.PLQ,$A67-1,AQ$15-1,1,1)),IF($E67&lt;&gt;1,IF(ISNUMBER(INDEX(Import.PLE,Detalhamento!$E67,Detalhamento!AQ$15)),IF(INDEX(Import.PLE,Detalhamento!$E67,Detalhamento!AQ$15)&lt;=mediçao,0,OFFSET(Import.PLQ,$A67-1,AQ$15-1,1,1)),OFFSET(Import.PLQ,$A67-1,AQ$15-1,1,1)),(1-PLE!$AA$28)*OFFSET(Import.PLQ,$A67-1,AQ$15-1,1,1))))</f>
        <v>0</v>
      </c>
      <c r="AR67" s="183">
        <f ca="1">IF(AR$13="",0,CHOOSE(Detalhamento.OpçãoServiços,OFFSET(Import.PLQ,$A67-1,AR$15-1,1,1),IF($E67&lt;&gt;1,IF(ISNUMBER(INDEX(Import.PLE,Detalhamento!$E67,Detalhamento!AR$15)),IF(INDEX(Import.PLE,Detalhamento!$E67,Detalhamento!AR$15)&lt;=mediçao,OFFSET(Import.PLQ,$A67-1,AR$15-1,1,1),0),0),PLE!$AA$28*OFFSET(Import.PLQ,$A67-1,AR$15-1,1,1)),IF($E67&lt;&gt;1,IF(ISNUMBER(INDEX(Import.PLE,Detalhamento!$E67,Detalhamento!AR$15)),IF(INDEX(Import.PLE,Detalhamento!$E67,Detalhamento!AR$15)&lt;=mediçao,0,OFFSET(Import.PLQ,$A67-1,AR$15-1,1,1)),OFFSET(Import.PLQ,$A67-1,AR$15-1,1,1)),(1-PLE!$AA$28)*OFFSET(Import.PLQ,$A67-1,AR$15-1,1,1))))</f>
        <v>0</v>
      </c>
      <c r="AS67" s="183">
        <f ca="1">IF(AS$13="",0,CHOOSE(Detalhamento.OpçãoServiços,OFFSET(Import.PLQ,$A67-1,AS$15-1,1,1),IF($E67&lt;&gt;1,IF(ISNUMBER(INDEX(Import.PLE,Detalhamento!$E67,Detalhamento!AS$15)),IF(INDEX(Import.PLE,Detalhamento!$E67,Detalhamento!AS$15)&lt;=mediçao,OFFSET(Import.PLQ,$A67-1,AS$15-1,1,1),0),0),PLE!$AA$28*OFFSET(Import.PLQ,$A67-1,AS$15-1,1,1)),IF($E67&lt;&gt;1,IF(ISNUMBER(INDEX(Import.PLE,Detalhamento!$E67,Detalhamento!AS$15)),IF(INDEX(Import.PLE,Detalhamento!$E67,Detalhamento!AS$15)&lt;=mediçao,0,OFFSET(Import.PLQ,$A67-1,AS$15-1,1,1)),OFFSET(Import.PLQ,$A67-1,AS$15-1,1,1)),(1-PLE!$AA$28)*OFFSET(Import.PLQ,$A67-1,AS$15-1,1,1))))</f>
        <v>0</v>
      </c>
      <c r="AT67" s="183">
        <f ca="1">IF(AT$13="",0,CHOOSE(Detalhamento.OpçãoServiços,OFFSET(Import.PLQ,$A67-1,AT$15-1,1,1),IF($E67&lt;&gt;1,IF(ISNUMBER(INDEX(Import.PLE,Detalhamento!$E67,Detalhamento!AT$15)),IF(INDEX(Import.PLE,Detalhamento!$E67,Detalhamento!AT$15)&lt;=mediçao,OFFSET(Import.PLQ,$A67-1,AT$15-1,1,1),0),0),PLE!$AA$28*OFFSET(Import.PLQ,$A67-1,AT$15-1,1,1)),IF($E67&lt;&gt;1,IF(ISNUMBER(INDEX(Import.PLE,Detalhamento!$E67,Detalhamento!AT$15)),IF(INDEX(Import.PLE,Detalhamento!$E67,Detalhamento!AT$15)&lt;=mediçao,0,OFFSET(Import.PLQ,$A67-1,AT$15-1,1,1)),OFFSET(Import.PLQ,$A67-1,AT$15-1,1,1)),(1-PLE!$AA$28)*OFFSET(Import.PLQ,$A67-1,AT$15-1,1,1))))</f>
        <v>0</v>
      </c>
      <c r="AU67" s="183">
        <f ca="1">IF(AU$13="",0,CHOOSE(Detalhamento.OpçãoServiços,OFFSET(Import.PLQ,$A67-1,AU$15-1,1,1),IF($E67&lt;&gt;1,IF(ISNUMBER(INDEX(Import.PLE,Detalhamento!$E67,Detalhamento!AU$15)),IF(INDEX(Import.PLE,Detalhamento!$E67,Detalhamento!AU$15)&lt;=mediçao,OFFSET(Import.PLQ,$A67-1,AU$15-1,1,1),0),0),PLE!$AA$28*OFFSET(Import.PLQ,$A67-1,AU$15-1,1,1)),IF($E67&lt;&gt;1,IF(ISNUMBER(INDEX(Import.PLE,Detalhamento!$E67,Detalhamento!AU$15)),IF(INDEX(Import.PLE,Detalhamento!$E67,Detalhamento!AU$15)&lt;=mediçao,0,OFFSET(Import.PLQ,$A67-1,AU$15-1,1,1)),OFFSET(Import.PLQ,$A67-1,AU$15-1,1,1)),(1-PLE!$AA$28)*OFFSET(Import.PLQ,$A67-1,AU$15-1,1,1))))</f>
        <v>0</v>
      </c>
      <c r="AV67" s="183">
        <f ca="1">IF(AV$13="",0,CHOOSE(Detalhamento.OpçãoServiços,OFFSET(Import.PLQ,$A67-1,AV$15-1,1,1),IF($E67&lt;&gt;1,IF(ISNUMBER(INDEX(Import.PLE,Detalhamento!$E67,Detalhamento!AV$15)),IF(INDEX(Import.PLE,Detalhamento!$E67,Detalhamento!AV$15)&lt;=mediçao,OFFSET(Import.PLQ,$A67-1,AV$15-1,1,1),0),0),PLE!$AA$28*OFFSET(Import.PLQ,$A67-1,AV$15-1,1,1)),IF($E67&lt;&gt;1,IF(ISNUMBER(INDEX(Import.PLE,Detalhamento!$E67,Detalhamento!AV$15)),IF(INDEX(Import.PLE,Detalhamento!$E67,Detalhamento!AV$15)&lt;=mediçao,0,OFFSET(Import.PLQ,$A67-1,AV$15-1,1,1)),OFFSET(Import.PLQ,$A67-1,AV$15-1,1,1)),(1-PLE!$AA$28)*OFFSET(Import.PLQ,$A67-1,AV$15-1,1,1))))</f>
        <v>0</v>
      </c>
      <c r="AW67" s="183">
        <f ca="1">IF(AW$13="",0,CHOOSE(Detalhamento.OpçãoServiços,OFFSET(Import.PLQ,$A67-1,AW$15-1,1,1),IF($E67&lt;&gt;1,IF(ISNUMBER(INDEX(Import.PLE,Detalhamento!$E67,Detalhamento!AW$15)),IF(INDEX(Import.PLE,Detalhamento!$E67,Detalhamento!AW$15)&lt;=mediçao,OFFSET(Import.PLQ,$A67-1,AW$15-1,1,1),0),0),PLE!$AA$28*OFFSET(Import.PLQ,$A67-1,AW$15-1,1,1)),IF($E67&lt;&gt;1,IF(ISNUMBER(INDEX(Import.PLE,Detalhamento!$E67,Detalhamento!AW$15)),IF(INDEX(Import.PLE,Detalhamento!$E67,Detalhamento!AW$15)&lt;=mediçao,0,OFFSET(Import.PLQ,$A67-1,AW$15-1,1,1)),OFFSET(Import.PLQ,$A67-1,AW$15-1,1,1)),(1-PLE!$AA$28)*OFFSET(Import.PLQ,$A67-1,AW$15-1,1,1))))</f>
        <v>0</v>
      </c>
      <c r="AX67" s="183">
        <f ca="1">IF(AX$13="",0,CHOOSE(Detalhamento.OpçãoServiços,OFFSET(Import.PLQ,$A67-1,AX$15-1,1,1),IF($E67&lt;&gt;1,IF(ISNUMBER(INDEX(Import.PLE,Detalhamento!$E67,Detalhamento!AX$15)),IF(INDEX(Import.PLE,Detalhamento!$E67,Detalhamento!AX$15)&lt;=mediçao,OFFSET(Import.PLQ,$A67-1,AX$15-1,1,1),0),0),PLE!$AA$28*OFFSET(Import.PLQ,$A67-1,AX$15-1,1,1)),IF($E67&lt;&gt;1,IF(ISNUMBER(INDEX(Import.PLE,Detalhamento!$E67,Detalhamento!AX$15)),IF(INDEX(Import.PLE,Detalhamento!$E67,Detalhamento!AX$15)&lt;=mediçao,0,OFFSET(Import.PLQ,$A67-1,AX$15-1,1,1)),OFFSET(Import.PLQ,$A67-1,AX$15-1,1,1)),(1-PLE!$AA$28)*OFFSET(Import.PLQ,$A67-1,AX$15-1,1,1))))</f>
        <v>0</v>
      </c>
      <c r="AY67" s="183">
        <f ca="1">IF(AY$13="",0,CHOOSE(Detalhamento.OpçãoServiços,OFFSET(Import.PLQ,$A67-1,AY$15-1,1,1),IF($E67&lt;&gt;1,IF(ISNUMBER(INDEX(Import.PLE,Detalhamento!$E67,Detalhamento!AY$15)),IF(INDEX(Import.PLE,Detalhamento!$E67,Detalhamento!AY$15)&lt;=mediçao,OFFSET(Import.PLQ,$A67-1,AY$15-1,1,1),0),0),PLE!$AA$28*OFFSET(Import.PLQ,$A67-1,AY$15-1,1,1)),IF($E67&lt;&gt;1,IF(ISNUMBER(INDEX(Import.PLE,Detalhamento!$E67,Detalhamento!AY$15)),IF(INDEX(Import.PLE,Detalhamento!$E67,Detalhamento!AY$15)&lt;=mediçao,0,OFFSET(Import.PLQ,$A67-1,AY$15-1,1,1)),OFFSET(Import.PLQ,$A67-1,AY$15-1,1,1)),(1-PLE!$AA$28)*OFFSET(Import.PLQ,$A67-1,AY$15-1,1,1))))</f>
        <v>0</v>
      </c>
      <c r="AZ67" s="183">
        <f ca="1">IF(AZ$13="",0,CHOOSE(Detalhamento.OpçãoServiços,OFFSET(Import.PLQ,$A67-1,AZ$15-1,1,1),IF($E67&lt;&gt;1,IF(ISNUMBER(INDEX(Import.PLE,Detalhamento!$E67,Detalhamento!AZ$15)),IF(INDEX(Import.PLE,Detalhamento!$E67,Detalhamento!AZ$15)&lt;=mediçao,OFFSET(Import.PLQ,$A67-1,AZ$15-1,1,1),0),0),PLE!$AA$28*OFFSET(Import.PLQ,$A67-1,AZ$15-1,1,1)),IF($E67&lt;&gt;1,IF(ISNUMBER(INDEX(Import.PLE,Detalhamento!$E67,Detalhamento!AZ$15)),IF(INDEX(Import.PLE,Detalhamento!$E67,Detalhamento!AZ$15)&lt;=mediçao,0,OFFSET(Import.PLQ,$A67-1,AZ$15-1,1,1)),OFFSET(Import.PLQ,$A67-1,AZ$15-1,1,1)),(1-PLE!$AA$28)*OFFSET(Import.PLQ,$A67-1,AZ$15-1,1,1))))</f>
        <v>0</v>
      </c>
      <c r="BA67" s="183">
        <f ca="1">IF(BA$13="",0,CHOOSE(Detalhamento.OpçãoServiços,OFFSET(Import.PLQ,$A67-1,BA$15-1,1,1),IF($E67&lt;&gt;1,IF(ISNUMBER(INDEX(Import.PLE,Detalhamento!$E67,Detalhamento!BA$15)),IF(INDEX(Import.PLE,Detalhamento!$E67,Detalhamento!BA$15)&lt;=mediçao,OFFSET(Import.PLQ,$A67-1,BA$15-1,1,1),0),0),PLE!$AA$28*OFFSET(Import.PLQ,$A67-1,BA$15-1,1,1)),IF($E67&lt;&gt;1,IF(ISNUMBER(INDEX(Import.PLE,Detalhamento!$E67,Detalhamento!BA$15)),IF(INDEX(Import.PLE,Detalhamento!$E67,Detalhamento!BA$15)&lt;=mediçao,0,OFFSET(Import.PLQ,$A67-1,BA$15-1,1,1)),OFFSET(Import.PLQ,$A67-1,BA$15-1,1,1)),(1-PLE!$AA$28)*OFFSET(Import.PLQ,$A67-1,BA$15-1,1,1))))</f>
        <v>0</v>
      </c>
      <c r="BB67" s="183">
        <f ca="1">IF(BB$13="",0,CHOOSE(Detalhamento.OpçãoServiços,OFFSET(Import.PLQ,$A67-1,BB$15-1,1,1),IF($E67&lt;&gt;1,IF(ISNUMBER(INDEX(Import.PLE,Detalhamento!$E67,Detalhamento!BB$15)),IF(INDEX(Import.PLE,Detalhamento!$E67,Detalhamento!BB$15)&lt;=mediçao,OFFSET(Import.PLQ,$A67-1,BB$15-1,1,1),0),0),PLE!$AA$28*OFFSET(Import.PLQ,$A67-1,BB$15-1,1,1)),IF($E67&lt;&gt;1,IF(ISNUMBER(INDEX(Import.PLE,Detalhamento!$E67,Detalhamento!BB$15)),IF(INDEX(Import.PLE,Detalhamento!$E67,Detalhamento!BB$15)&lt;=mediçao,0,OFFSET(Import.PLQ,$A67-1,BB$15-1,1,1)),OFFSET(Import.PLQ,$A67-1,BB$15-1,1,1)),(1-PLE!$AA$28)*OFFSET(Import.PLQ,$A67-1,BB$15-1,1,1))))</f>
        <v>0</v>
      </c>
      <c r="BC67" s="183">
        <f ca="1">IF(BC$13="",0,CHOOSE(Detalhamento.OpçãoServiços,OFFSET(Import.PLQ,$A67-1,BC$15-1,1,1),IF($E67&lt;&gt;1,IF(ISNUMBER(INDEX(Import.PLE,Detalhamento!$E67,Detalhamento!BC$15)),IF(INDEX(Import.PLE,Detalhamento!$E67,Detalhamento!BC$15)&lt;=mediçao,OFFSET(Import.PLQ,$A67-1,BC$15-1,1,1),0),0),PLE!$AA$28*OFFSET(Import.PLQ,$A67-1,BC$15-1,1,1)),IF($E67&lt;&gt;1,IF(ISNUMBER(INDEX(Import.PLE,Detalhamento!$E67,Detalhamento!BC$15)),IF(INDEX(Import.PLE,Detalhamento!$E67,Detalhamento!BC$15)&lt;=mediçao,0,OFFSET(Import.PLQ,$A67-1,BC$15-1,1,1)),OFFSET(Import.PLQ,$A67-1,BC$15-1,1,1)),(1-PLE!$AA$28)*OFFSET(Import.PLQ,$A67-1,BC$15-1,1,1))))</f>
        <v>0</v>
      </c>
      <c r="BD67" s="183">
        <f ca="1">IF(BD$13="",0,CHOOSE(Detalhamento.OpçãoServiços,OFFSET(Import.PLQ,$A67-1,BD$15-1,1,1),IF($E67&lt;&gt;1,IF(ISNUMBER(INDEX(Import.PLE,Detalhamento!$E67,Detalhamento!BD$15)),IF(INDEX(Import.PLE,Detalhamento!$E67,Detalhamento!BD$15)&lt;=mediçao,OFFSET(Import.PLQ,$A67-1,BD$15-1,1,1),0),0),PLE!$AA$28*OFFSET(Import.PLQ,$A67-1,BD$15-1,1,1)),IF($E67&lt;&gt;1,IF(ISNUMBER(INDEX(Import.PLE,Detalhamento!$E67,Detalhamento!BD$15)),IF(INDEX(Import.PLE,Detalhamento!$E67,Detalhamento!BD$15)&lt;=mediçao,0,OFFSET(Import.PLQ,$A67-1,BD$15-1,1,1)),OFFSET(Import.PLQ,$A67-1,BD$15-1,1,1)),(1-PLE!$AA$28)*OFFSET(Import.PLQ,$A67-1,BD$15-1,1,1))))</f>
        <v>0</v>
      </c>
      <c r="BE67" s="183">
        <f ca="1">IF(BE$13="",0,CHOOSE(Detalhamento.OpçãoServiços,OFFSET(Import.PLQ,$A67-1,BE$15-1,1,1),IF($E67&lt;&gt;1,IF(ISNUMBER(INDEX(Import.PLE,Detalhamento!$E67,Detalhamento!BE$15)),IF(INDEX(Import.PLE,Detalhamento!$E67,Detalhamento!BE$15)&lt;=mediçao,OFFSET(Import.PLQ,$A67-1,BE$15-1,1,1),0),0),PLE!$AA$28*OFFSET(Import.PLQ,$A67-1,BE$15-1,1,1)),IF($E67&lt;&gt;1,IF(ISNUMBER(INDEX(Import.PLE,Detalhamento!$E67,Detalhamento!BE$15)),IF(INDEX(Import.PLE,Detalhamento!$E67,Detalhamento!BE$15)&lt;=mediçao,0,OFFSET(Import.PLQ,$A67-1,BE$15-1,1,1)),OFFSET(Import.PLQ,$A67-1,BE$15-1,1,1)),(1-PLE!$AA$28)*OFFSET(Import.PLQ,$A67-1,BE$15-1,1,1))))</f>
        <v>0</v>
      </c>
      <c r="BF67" s="183">
        <f ca="1">IF(BF$13="",0,CHOOSE(Detalhamento.OpçãoServiços,OFFSET(Import.PLQ,$A67-1,BF$15-1,1,1),IF($E67&lt;&gt;1,IF(ISNUMBER(INDEX(Import.PLE,Detalhamento!$E67,Detalhamento!BF$15)),IF(INDEX(Import.PLE,Detalhamento!$E67,Detalhamento!BF$15)&lt;=mediçao,OFFSET(Import.PLQ,$A67-1,BF$15-1,1,1),0),0),PLE!$AA$28*OFFSET(Import.PLQ,$A67-1,BF$15-1,1,1)),IF($E67&lt;&gt;1,IF(ISNUMBER(INDEX(Import.PLE,Detalhamento!$E67,Detalhamento!BF$15)),IF(INDEX(Import.PLE,Detalhamento!$E67,Detalhamento!BF$15)&lt;=mediçao,0,OFFSET(Import.PLQ,$A67-1,BF$15-1,1,1)),OFFSET(Import.PLQ,$A67-1,BF$15-1,1,1)),(1-PLE!$AA$28)*OFFSET(Import.PLQ,$A67-1,BF$15-1,1,1))))</f>
        <v>0</v>
      </c>
      <c r="BG67" s="183">
        <f ca="1">IF(BG$13="",0,CHOOSE(Detalhamento.OpçãoServiços,OFFSET(Import.PLQ,$A67-1,BG$15-1,1,1),IF($E67&lt;&gt;1,IF(ISNUMBER(INDEX(Import.PLE,Detalhamento!$E67,Detalhamento!BG$15)),IF(INDEX(Import.PLE,Detalhamento!$E67,Detalhamento!BG$15)&lt;=mediçao,OFFSET(Import.PLQ,$A67-1,BG$15-1,1,1),0),0),PLE!$AA$28*OFFSET(Import.PLQ,$A67-1,BG$15-1,1,1)),IF($E67&lt;&gt;1,IF(ISNUMBER(INDEX(Import.PLE,Detalhamento!$E67,Detalhamento!BG$15)),IF(INDEX(Import.PLE,Detalhamento!$E67,Detalhamento!BG$15)&lt;=mediçao,0,OFFSET(Import.PLQ,$A67-1,BG$15-1,1,1)),OFFSET(Import.PLQ,$A67-1,BG$15-1,1,1)),(1-PLE!$AA$28)*OFFSET(Import.PLQ,$A67-1,BG$15-1,1,1))))</f>
        <v>0</v>
      </c>
      <c r="BH67" s="183">
        <f ca="1">IF(BH$13="",0,CHOOSE(Detalhamento.OpçãoServiços,OFFSET(Import.PLQ,$A67-1,BH$15-1,1,1),IF($E67&lt;&gt;1,IF(ISNUMBER(INDEX(Import.PLE,Detalhamento!$E67,Detalhamento!BH$15)),IF(INDEX(Import.PLE,Detalhamento!$E67,Detalhamento!BH$15)&lt;=mediçao,OFFSET(Import.PLQ,$A67-1,BH$15-1,1,1),0),0),PLE!$AA$28*OFFSET(Import.PLQ,$A67-1,BH$15-1,1,1)),IF($E67&lt;&gt;1,IF(ISNUMBER(INDEX(Import.PLE,Detalhamento!$E67,Detalhamento!BH$15)),IF(INDEX(Import.PLE,Detalhamento!$E67,Detalhamento!BH$15)&lt;=mediçao,0,OFFSET(Import.PLQ,$A67-1,BH$15-1,1,1)),OFFSET(Import.PLQ,$A67-1,BH$15-1,1,1)),(1-PLE!$AA$28)*OFFSET(Import.PLQ,$A67-1,BH$15-1,1,1))))</f>
        <v>0</v>
      </c>
      <c r="BI67" s="183">
        <f ca="1">IF(BI$13="",0,CHOOSE(Detalhamento.OpçãoServiços,OFFSET(Import.PLQ,$A67-1,BI$15-1,1,1),IF($E67&lt;&gt;1,IF(ISNUMBER(INDEX(Import.PLE,Detalhamento!$E67,Detalhamento!BI$15)),IF(INDEX(Import.PLE,Detalhamento!$E67,Detalhamento!BI$15)&lt;=mediçao,OFFSET(Import.PLQ,$A67-1,BI$15-1,1,1),0),0),PLE!$AA$28*OFFSET(Import.PLQ,$A67-1,BI$15-1,1,1)),IF($E67&lt;&gt;1,IF(ISNUMBER(INDEX(Import.PLE,Detalhamento!$E67,Detalhamento!BI$15)),IF(INDEX(Import.PLE,Detalhamento!$E67,Detalhamento!BI$15)&lt;=mediçao,0,OFFSET(Import.PLQ,$A67-1,BI$15-1,1,1)),OFFSET(Import.PLQ,$A67-1,BI$15-1,1,1)),(1-PLE!$AA$28)*OFFSET(Import.PLQ,$A67-1,BI$15-1,1,1))))</f>
        <v>0</v>
      </c>
    </row>
    <row r="68" spans="1:61" ht="33.75" x14ac:dyDescent="0.2">
      <c r="A68" s="196">
        <v>42</v>
      </c>
      <c r="B68" s="28" t="str">
        <f t="shared" ca="1" si="15"/>
        <v>Serviço</v>
      </c>
      <c r="E68" s="193">
        <f t="shared" ca="1" si="16"/>
        <v>10</v>
      </c>
      <c r="F68" s="194">
        <f t="shared" ca="1" si="17"/>
        <v>100042</v>
      </c>
      <c r="G68" s="194" t="str">
        <f t="shared" ca="1" si="20"/>
        <v>10.6</v>
      </c>
      <c r="H68" s="222" t="str">
        <f t="shared" ca="1" si="20"/>
        <v xml:space="preserve">FORNECIMENTO E IMPLANTAÇÃO DE SUPORTE METÁLICO GALVANIZADO PARA PLACA DE REGULAMENTAÇÃO - D = 0,60 M </v>
      </c>
      <c r="I68" s="48" t="str">
        <f t="shared" ca="1" si="18"/>
        <v>UND.</v>
      </c>
      <c r="J68" s="183">
        <f t="shared" ca="1" si="19"/>
        <v>16</v>
      </c>
      <c r="K68" s="83"/>
      <c r="L68" s="183">
        <f ca="1">IF(L$13="",0,CHOOSE(Detalhamento.OpçãoServiços,OFFSET(Import.PLQ,$A68-1,L$15-1,1,1),IF($E68&lt;&gt;1,IF(ISNUMBER(INDEX(Import.PLE,Detalhamento!$E68,Detalhamento!L$15)),IF(INDEX(Import.PLE,Detalhamento!$E68,Detalhamento!L$15)&lt;=mediçao,OFFSET(Import.PLQ,$A68-1,L$15-1,1,1),0),0),PLE!$AA$28*OFFSET(Import.PLQ,$A68-1,L$15-1,1,1)),IF($E68&lt;&gt;1,IF(ISNUMBER(INDEX(Import.PLE,Detalhamento!$E68,Detalhamento!L$15)),IF(INDEX(Import.PLE,Detalhamento!$E68,Detalhamento!L$15)&lt;=mediçao,0,OFFSET(Import.PLQ,$A68-1,L$15-1,1,1)),OFFSET(Import.PLQ,$A68-1,L$15-1,1,1)),(1-PLE!$AA$28)*OFFSET(Import.PLQ,$A68-1,L$15-1,1,1))))</f>
        <v>0</v>
      </c>
      <c r="M68" s="183">
        <f ca="1">IF(M$13="",0,CHOOSE(Detalhamento.OpçãoServiços,OFFSET(Import.PLQ,$A68-1,M$15-1,1,1),IF($E68&lt;&gt;1,IF(ISNUMBER(INDEX(Import.PLE,Detalhamento!$E68,Detalhamento!M$15)),IF(INDEX(Import.PLE,Detalhamento!$E68,Detalhamento!M$15)&lt;=mediçao,OFFSET(Import.PLQ,$A68-1,M$15-1,1,1),0),0),PLE!$AA$28*OFFSET(Import.PLQ,$A68-1,M$15-1,1,1)),IF($E68&lt;&gt;1,IF(ISNUMBER(INDEX(Import.PLE,Detalhamento!$E68,Detalhamento!M$15)),IF(INDEX(Import.PLE,Detalhamento!$E68,Detalhamento!M$15)&lt;=mediçao,0,OFFSET(Import.PLQ,$A68-1,M$15-1,1,1)),OFFSET(Import.PLQ,$A68-1,M$15-1,1,1)),(1-PLE!$AA$28)*OFFSET(Import.PLQ,$A68-1,M$15-1,1,1))))</f>
        <v>0</v>
      </c>
      <c r="N68" s="183">
        <f ca="1">IF(N$13="",0,CHOOSE(Detalhamento.OpçãoServiços,OFFSET(Import.PLQ,$A68-1,N$15-1,1,1),IF($E68&lt;&gt;1,IF(ISNUMBER(INDEX(Import.PLE,Detalhamento!$E68,Detalhamento!N$15)),IF(INDEX(Import.PLE,Detalhamento!$E68,Detalhamento!N$15)&lt;=mediçao,OFFSET(Import.PLQ,$A68-1,N$15-1,1,1),0),0),PLE!$AA$28*OFFSET(Import.PLQ,$A68-1,N$15-1,1,1)),IF($E68&lt;&gt;1,IF(ISNUMBER(INDEX(Import.PLE,Detalhamento!$E68,Detalhamento!N$15)),IF(INDEX(Import.PLE,Detalhamento!$E68,Detalhamento!N$15)&lt;=mediçao,0,OFFSET(Import.PLQ,$A68-1,N$15-1,1,1)),OFFSET(Import.PLQ,$A68-1,N$15-1,1,1)),(1-PLE!$AA$28)*OFFSET(Import.PLQ,$A68-1,N$15-1,1,1))))</f>
        <v>0</v>
      </c>
      <c r="O68" s="183">
        <f ca="1">IF(O$13="",0,CHOOSE(Detalhamento.OpçãoServiços,OFFSET(Import.PLQ,$A68-1,O$15-1,1,1),IF($E68&lt;&gt;1,IF(ISNUMBER(INDEX(Import.PLE,Detalhamento!$E68,Detalhamento!O$15)),IF(INDEX(Import.PLE,Detalhamento!$E68,Detalhamento!O$15)&lt;=mediçao,OFFSET(Import.PLQ,$A68-1,O$15-1,1,1),0),0),PLE!$AA$28*OFFSET(Import.PLQ,$A68-1,O$15-1,1,1)),IF($E68&lt;&gt;1,IF(ISNUMBER(INDEX(Import.PLE,Detalhamento!$E68,Detalhamento!O$15)),IF(INDEX(Import.PLE,Detalhamento!$E68,Detalhamento!O$15)&lt;=mediçao,0,OFFSET(Import.PLQ,$A68-1,O$15-1,1,1)),OFFSET(Import.PLQ,$A68-1,O$15-1,1,1)),(1-PLE!$AA$28)*OFFSET(Import.PLQ,$A68-1,O$15-1,1,1))))</f>
        <v>16</v>
      </c>
      <c r="P68" s="183">
        <f ca="1">IF(P$13="",0,CHOOSE(Detalhamento.OpçãoServiços,OFFSET(Import.PLQ,$A68-1,P$15-1,1,1),IF($E68&lt;&gt;1,IF(ISNUMBER(INDEX(Import.PLE,Detalhamento!$E68,Detalhamento!P$15)),IF(INDEX(Import.PLE,Detalhamento!$E68,Detalhamento!P$15)&lt;=mediçao,OFFSET(Import.PLQ,$A68-1,P$15-1,1,1),0),0),PLE!$AA$28*OFFSET(Import.PLQ,$A68-1,P$15-1,1,1)),IF($E68&lt;&gt;1,IF(ISNUMBER(INDEX(Import.PLE,Detalhamento!$E68,Detalhamento!P$15)),IF(INDEX(Import.PLE,Detalhamento!$E68,Detalhamento!P$15)&lt;=mediçao,0,OFFSET(Import.PLQ,$A68-1,P$15-1,1,1)),OFFSET(Import.PLQ,$A68-1,P$15-1,1,1)),(1-PLE!$AA$28)*OFFSET(Import.PLQ,$A68-1,P$15-1,1,1))))</f>
        <v>0</v>
      </c>
      <c r="Q68" s="183">
        <f ca="1">IF(Q$13="",0,CHOOSE(Detalhamento.OpçãoServiços,OFFSET(Import.PLQ,$A68-1,Q$15-1,1,1),IF($E68&lt;&gt;1,IF(ISNUMBER(INDEX(Import.PLE,Detalhamento!$E68,Detalhamento!Q$15)),IF(INDEX(Import.PLE,Detalhamento!$E68,Detalhamento!Q$15)&lt;=mediçao,OFFSET(Import.PLQ,$A68-1,Q$15-1,1,1),0),0),PLE!$AA$28*OFFSET(Import.PLQ,$A68-1,Q$15-1,1,1)),IF($E68&lt;&gt;1,IF(ISNUMBER(INDEX(Import.PLE,Detalhamento!$E68,Detalhamento!Q$15)),IF(INDEX(Import.PLE,Detalhamento!$E68,Detalhamento!Q$15)&lt;=mediçao,0,OFFSET(Import.PLQ,$A68-1,Q$15-1,1,1)),OFFSET(Import.PLQ,$A68-1,Q$15-1,1,1)),(1-PLE!$AA$28)*OFFSET(Import.PLQ,$A68-1,Q$15-1,1,1))))</f>
        <v>0</v>
      </c>
      <c r="R68" s="183">
        <f ca="1">IF(R$13="",0,CHOOSE(Detalhamento.OpçãoServiços,OFFSET(Import.PLQ,$A68-1,R$15-1,1,1),IF($E68&lt;&gt;1,IF(ISNUMBER(INDEX(Import.PLE,Detalhamento!$E68,Detalhamento!R$15)),IF(INDEX(Import.PLE,Detalhamento!$E68,Detalhamento!R$15)&lt;=mediçao,OFFSET(Import.PLQ,$A68-1,R$15-1,1,1),0),0),PLE!$AA$28*OFFSET(Import.PLQ,$A68-1,R$15-1,1,1)),IF($E68&lt;&gt;1,IF(ISNUMBER(INDEX(Import.PLE,Detalhamento!$E68,Detalhamento!R$15)),IF(INDEX(Import.PLE,Detalhamento!$E68,Detalhamento!R$15)&lt;=mediçao,0,OFFSET(Import.PLQ,$A68-1,R$15-1,1,1)),OFFSET(Import.PLQ,$A68-1,R$15-1,1,1)),(1-PLE!$AA$28)*OFFSET(Import.PLQ,$A68-1,R$15-1,1,1))))</f>
        <v>0</v>
      </c>
      <c r="S68" s="183">
        <f ca="1">IF(S$13="",0,CHOOSE(Detalhamento.OpçãoServiços,OFFSET(Import.PLQ,$A68-1,S$15-1,1,1),IF($E68&lt;&gt;1,IF(ISNUMBER(INDEX(Import.PLE,Detalhamento!$E68,Detalhamento!S$15)),IF(INDEX(Import.PLE,Detalhamento!$E68,Detalhamento!S$15)&lt;=mediçao,OFFSET(Import.PLQ,$A68-1,S$15-1,1,1),0),0),PLE!$AA$28*OFFSET(Import.PLQ,$A68-1,S$15-1,1,1)),IF($E68&lt;&gt;1,IF(ISNUMBER(INDEX(Import.PLE,Detalhamento!$E68,Detalhamento!S$15)),IF(INDEX(Import.PLE,Detalhamento!$E68,Detalhamento!S$15)&lt;=mediçao,0,OFFSET(Import.PLQ,$A68-1,S$15-1,1,1)),OFFSET(Import.PLQ,$A68-1,S$15-1,1,1)),(1-PLE!$AA$28)*OFFSET(Import.PLQ,$A68-1,S$15-1,1,1))))</f>
        <v>0</v>
      </c>
      <c r="T68" s="183">
        <f ca="1">IF(T$13="",0,CHOOSE(Detalhamento.OpçãoServiços,OFFSET(Import.PLQ,$A68-1,T$15-1,1,1),IF($E68&lt;&gt;1,IF(ISNUMBER(INDEX(Import.PLE,Detalhamento!$E68,Detalhamento!T$15)),IF(INDEX(Import.PLE,Detalhamento!$E68,Detalhamento!T$15)&lt;=mediçao,OFFSET(Import.PLQ,$A68-1,T$15-1,1,1),0),0),PLE!$AA$28*OFFSET(Import.PLQ,$A68-1,T$15-1,1,1)),IF($E68&lt;&gt;1,IF(ISNUMBER(INDEX(Import.PLE,Detalhamento!$E68,Detalhamento!T$15)),IF(INDEX(Import.PLE,Detalhamento!$E68,Detalhamento!T$15)&lt;=mediçao,0,OFFSET(Import.PLQ,$A68-1,T$15-1,1,1)),OFFSET(Import.PLQ,$A68-1,T$15-1,1,1)),(1-PLE!$AA$28)*OFFSET(Import.PLQ,$A68-1,T$15-1,1,1))))</f>
        <v>0</v>
      </c>
      <c r="U68" s="183">
        <f ca="1">IF(U$13="",0,CHOOSE(Detalhamento.OpçãoServiços,OFFSET(Import.PLQ,$A68-1,U$15-1,1,1),IF($E68&lt;&gt;1,IF(ISNUMBER(INDEX(Import.PLE,Detalhamento!$E68,Detalhamento!U$15)),IF(INDEX(Import.PLE,Detalhamento!$E68,Detalhamento!U$15)&lt;=mediçao,OFFSET(Import.PLQ,$A68-1,U$15-1,1,1),0),0),PLE!$AA$28*OFFSET(Import.PLQ,$A68-1,U$15-1,1,1)),IF($E68&lt;&gt;1,IF(ISNUMBER(INDEX(Import.PLE,Detalhamento!$E68,Detalhamento!U$15)),IF(INDEX(Import.PLE,Detalhamento!$E68,Detalhamento!U$15)&lt;=mediçao,0,OFFSET(Import.PLQ,$A68-1,U$15-1,1,1)),OFFSET(Import.PLQ,$A68-1,U$15-1,1,1)),(1-PLE!$AA$28)*OFFSET(Import.PLQ,$A68-1,U$15-1,1,1))))</f>
        <v>0</v>
      </c>
      <c r="V68" s="183">
        <f ca="1">IF(V$13="",0,CHOOSE(Detalhamento.OpçãoServiços,OFFSET(Import.PLQ,$A68-1,V$15-1,1,1),IF($E68&lt;&gt;1,IF(ISNUMBER(INDEX(Import.PLE,Detalhamento!$E68,Detalhamento!V$15)),IF(INDEX(Import.PLE,Detalhamento!$E68,Detalhamento!V$15)&lt;=mediçao,OFFSET(Import.PLQ,$A68-1,V$15-1,1,1),0),0),PLE!$AA$28*OFFSET(Import.PLQ,$A68-1,V$15-1,1,1)),IF($E68&lt;&gt;1,IF(ISNUMBER(INDEX(Import.PLE,Detalhamento!$E68,Detalhamento!V$15)),IF(INDEX(Import.PLE,Detalhamento!$E68,Detalhamento!V$15)&lt;=mediçao,0,OFFSET(Import.PLQ,$A68-1,V$15-1,1,1)),OFFSET(Import.PLQ,$A68-1,V$15-1,1,1)),(1-PLE!$AA$28)*OFFSET(Import.PLQ,$A68-1,V$15-1,1,1))))</f>
        <v>0</v>
      </c>
      <c r="W68" s="183">
        <f ca="1">IF(W$13="",0,CHOOSE(Detalhamento.OpçãoServiços,OFFSET(Import.PLQ,$A68-1,W$15-1,1,1),IF($E68&lt;&gt;1,IF(ISNUMBER(INDEX(Import.PLE,Detalhamento!$E68,Detalhamento!W$15)),IF(INDEX(Import.PLE,Detalhamento!$E68,Detalhamento!W$15)&lt;=mediçao,OFFSET(Import.PLQ,$A68-1,W$15-1,1,1),0),0),PLE!$AA$28*OFFSET(Import.PLQ,$A68-1,W$15-1,1,1)),IF($E68&lt;&gt;1,IF(ISNUMBER(INDEX(Import.PLE,Detalhamento!$E68,Detalhamento!W$15)),IF(INDEX(Import.PLE,Detalhamento!$E68,Detalhamento!W$15)&lt;=mediçao,0,OFFSET(Import.PLQ,$A68-1,W$15-1,1,1)),OFFSET(Import.PLQ,$A68-1,W$15-1,1,1)),(1-PLE!$AA$28)*OFFSET(Import.PLQ,$A68-1,W$15-1,1,1))))</f>
        <v>0</v>
      </c>
      <c r="X68" s="183">
        <f ca="1">IF(X$13="",0,CHOOSE(Detalhamento.OpçãoServiços,OFFSET(Import.PLQ,$A68-1,X$15-1,1,1),IF($E68&lt;&gt;1,IF(ISNUMBER(INDEX(Import.PLE,Detalhamento!$E68,Detalhamento!X$15)),IF(INDEX(Import.PLE,Detalhamento!$E68,Detalhamento!X$15)&lt;=mediçao,OFFSET(Import.PLQ,$A68-1,X$15-1,1,1),0),0),PLE!$AA$28*OFFSET(Import.PLQ,$A68-1,X$15-1,1,1)),IF($E68&lt;&gt;1,IF(ISNUMBER(INDEX(Import.PLE,Detalhamento!$E68,Detalhamento!X$15)),IF(INDEX(Import.PLE,Detalhamento!$E68,Detalhamento!X$15)&lt;=mediçao,0,OFFSET(Import.PLQ,$A68-1,X$15-1,1,1)),OFFSET(Import.PLQ,$A68-1,X$15-1,1,1)),(1-PLE!$AA$28)*OFFSET(Import.PLQ,$A68-1,X$15-1,1,1))))</f>
        <v>0</v>
      </c>
      <c r="Y68" s="183">
        <f ca="1">IF(Y$13="",0,CHOOSE(Detalhamento.OpçãoServiços,OFFSET(Import.PLQ,$A68-1,Y$15-1,1,1),IF($E68&lt;&gt;1,IF(ISNUMBER(INDEX(Import.PLE,Detalhamento!$E68,Detalhamento!Y$15)),IF(INDEX(Import.PLE,Detalhamento!$E68,Detalhamento!Y$15)&lt;=mediçao,OFFSET(Import.PLQ,$A68-1,Y$15-1,1,1),0),0),PLE!$AA$28*OFFSET(Import.PLQ,$A68-1,Y$15-1,1,1)),IF($E68&lt;&gt;1,IF(ISNUMBER(INDEX(Import.PLE,Detalhamento!$E68,Detalhamento!Y$15)),IF(INDEX(Import.PLE,Detalhamento!$E68,Detalhamento!Y$15)&lt;=mediçao,0,OFFSET(Import.PLQ,$A68-1,Y$15-1,1,1)),OFFSET(Import.PLQ,$A68-1,Y$15-1,1,1)),(1-PLE!$AA$28)*OFFSET(Import.PLQ,$A68-1,Y$15-1,1,1))))</f>
        <v>0</v>
      </c>
      <c r="Z68" s="183">
        <f ca="1">IF(Z$13="",0,CHOOSE(Detalhamento.OpçãoServiços,OFFSET(Import.PLQ,$A68-1,Z$15-1,1,1),IF($E68&lt;&gt;1,IF(ISNUMBER(INDEX(Import.PLE,Detalhamento!$E68,Detalhamento!Z$15)),IF(INDEX(Import.PLE,Detalhamento!$E68,Detalhamento!Z$15)&lt;=mediçao,OFFSET(Import.PLQ,$A68-1,Z$15-1,1,1),0),0),PLE!$AA$28*OFFSET(Import.PLQ,$A68-1,Z$15-1,1,1)),IF($E68&lt;&gt;1,IF(ISNUMBER(INDEX(Import.PLE,Detalhamento!$E68,Detalhamento!Z$15)),IF(INDEX(Import.PLE,Detalhamento!$E68,Detalhamento!Z$15)&lt;=mediçao,0,OFFSET(Import.PLQ,$A68-1,Z$15-1,1,1)),OFFSET(Import.PLQ,$A68-1,Z$15-1,1,1)),(1-PLE!$AA$28)*OFFSET(Import.PLQ,$A68-1,Z$15-1,1,1))))</f>
        <v>0</v>
      </c>
      <c r="AA68" s="183">
        <f ca="1">IF(AA$13="",0,CHOOSE(Detalhamento.OpçãoServiços,OFFSET(Import.PLQ,$A68-1,AA$15-1,1,1),IF($E68&lt;&gt;1,IF(ISNUMBER(INDEX(Import.PLE,Detalhamento!$E68,Detalhamento!AA$15)),IF(INDEX(Import.PLE,Detalhamento!$E68,Detalhamento!AA$15)&lt;=mediçao,OFFSET(Import.PLQ,$A68-1,AA$15-1,1,1),0),0),PLE!$AA$28*OFFSET(Import.PLQ,$A68-1,AA$15-1,1,1)),IF($E68&lt;&gt;1,IF(ISNUMBER(INDEX(Import.PLE,Detalhamento!$E68,Detalhamento!AA$15)),IF(INDEX(Import.PLE,Detalhamento!$E68,Detalhamento!AA$15)&lt;=mediçao,0,OFFSET(Import.PLQ,$A68-1,AA$15-1,1,1)),OFFSET(Import.PLQ,$A68-1,AA$15-1,1,1)),(1-PLE!$AA$28)*OFFSET(Import.PLQ,$A68-1,AA$15-1,1,1))))</f>
        <v>0</v>
      </c>
      <c r="AB68" s="183">
        <f ca="1">IF(AB$13="",0,CHOOSE(Detalhamento.OpçãoServiços,OFFSET(Import.PLQ,$A68-1,AB$15-1,1,1),IF($E68&lt;&gt;1,IF(ISNUMBER(INDEX(Import.PLE,Detalhamento!$E68,Detalhamento!AB$15)),IF(INDEX(Import.PLE,Detalhamento!$E68,Detalhamento!AB$15)&lt;=mediçao,OFFSET(Import.PLQ,$A68-1,AB$15-1,1,1),0),0),PLE!$AA$28*OFFSET(Import.PLQ,$A68-1,AB$15-1,1,1)),IF($E68&lt;&gt;1,IF(ISNUMBER(INDEX(Import.PLE,Detalhamento!$E68,Detalhamento!AB$15)),IF(INDEX(Import.PLE,Detalhamento!$E68,Detalhamento!AB$15)&lt;=mediçao,0,OFFSET(Import.PLQ,$A68-1,AB$15-1,1,1)),OFFSET(Import.PLQ,$A68-1,AB$15-1,1,1)),(1-PLE!$AA$28)*OFFSET(Import.PLQ,$A68-1,AB$15-1,1,1))))</f>
        <v>0</v>
      </c>
      <c r="AC68" s="183">
        <f ca="1">IF(AC$13="",0,CHOOSE(Detalhamento.OpçãoServiços,OFFSET(Import.PLQ,$A68-1,AC$15-1,1,1),IF($E68&lt;&gt;1,IF(ISNUMBER(INDEX(Import.PLE,Detalhamento!$E68,Detalhamento!AC$15)),IF(INDEX(Import.PLE,Detalhamento!$E68,Detalhamento!AC$15)&lt;=mediçao,OFFSET(Import.PLQ,$A68-1,AC$15-1,1,1),0),0),PLE!$AA$28*OFFSET(Import.PLQ,$A68-1,AC$15-1,1,1)),IF($E68&lt;&gt;1,IF(ISNUMBER(INDEX(Import.PLE,Detalhamento!$E68,Detalhamento!AC$15)),IF(INDEX(Import.PLE,Detalhamento!$E68,Detalhamento!AC$15)&lt;=mediçao,0,OFFSET(Import.PLQ,$A68-1,AC$15-1,1,1)),OFFSET(Import.PLQ,$A68-1,AC$15-1,1,1)),(1-PLE!$AA$28)*OFFSET(Import.PLQ,$A68-1,AC$15-1,1,1))))</f>
        <v>0</v>
      </c>
      <c r="AD68" s="183">
        <f ca="1">IF(AD$13="",0,CHOOSE(Detalhamento.OpçãoServiços,OFFSET(Import.PLQ,$A68-1,AD$15-1,1,1),IF($E68&lt;&gt;1,IF(ISNUMBER(INDEX(Import.PLE,Detalhamento!$E68,Detalhamento!AD$15)),IF(INDEX(Import.PLE,Detalhamento!$E68,Detalhamento!AD$15)&lt;=mediçao,OFFSET(Import.PLQ,$A68-1,AD$15-1,1,1),0),0),PLE!$AA$28*OFFSET(Import.PLQ,$A68-1,AD$15-1,1,1)),IF($E68&lt;&gt;1,IF(ISNUMBER(INDEX(Import.PLE,Detalhamento!$E68,Detalhamento!AD$15)),IF(INDEX(Import.PLE,Detalhamento!$E68,Detalhamento!AD$15)&lt;=mediçao,0,OFFSET(Import.PLQ,$A68-1,AD$15-1,1,1)),OFFSET(Import.PLQ,$A68-1,AD$15-1,1,1)),(1-PLE!$AA$28)*OFFSET(Import.PLQ,$A68-1,AD$15-1,1,1))))</f>
        <v>0</v>
      </c>
      <c r="AE68" s="183">
        <f ca="1">IF(AE$13="",0,CHOOSE(Detalhamento.OpçãoServiços,OFFSET(Import.PLQ,$A68-1,AE$15-1,1,1),IF($E68&lt;&gt;1,IF(ISNUMBER(INDEX(Import.PLE,Detalhamento!$E68,Detalhamento!AE$15)),IF(INDEX(Import.PLE,Detalhamento!$E68,Detalhamento!AE$15)&lt;=mediçao,OFFSET(Import.PLQ,$A68-1,AE$15-1,1,1),0),0),PLE!$AA$28*OFFSET(Import.PLQ,$A68-1,AE$15-1,1,1)),IF($E68&lt;&gt;1,IF(ISNUMBER(INDEX(Import.PLE,Detalhamento!$E68,Detalhamento!AE$15)),IF(INDEX(Import.PLE,Detalhamento!$E68,Detalhamento!AE$15)&lt;=mediçao,0,OFFSET(Import.PLQ,$A68-1,AE$15-1,1,1)),OFFSET(Import.PLQ,$A68-1,AE$15-1,1,1)),(1-PLE!$AA$28)*OFFSET(Import.PLQ,$A68-1,AE$15-1,1,1))))</f>
        <v>0</v>
      </c>
      <c r="AF68" s="183">
        <f ca="1">IF(AF$13="",0,CHOOSE(Detalhamento.OpçãoServiços,OFFSET(Import.PLQ,$A68-1,AF$15-1,1,1),IF($E68&lt;&gt;1,IF(ISNUMBER(INDEX(Import.PLE,Detalhamento!$E68,Detalhamento!AF$15)),IF(INDEX(Import.PLE,Detalhamento!$E68,Detalhamento!AF$15)&lt;=mediçao,OFFSET(Import.PLQ,$A68-1,AF$15-1,1,1),0),0),PLE!$AA$28*OFFSET(Import.PLQ,$A68-1,AF$15-1,1,1)),IF($E68&lt;&gt;1,IF(ISNUMBER(INDEX(Import.PLE,Detalhamento!$E68,Detalhamento!AF$15)),IF(INDEX(Import.PLE,Detalhamento!$E68,Detalhamento!AF$15)&lt;=mediçao,0,OFFSET(Import.PLQ,$A68-1,AF$15-1,1,1)),OFFSET(Import.PLQ,$A68-1,AF$15-1,1,1)),(1-PLE!$AA$28)*OFFSET(Import.PLQ,$A68-1,AF$15-1,1,1))))</f>
        <v>0</v>
      </c>
      <c r="AG68" s="183">
        <f ca="1">IF(AG$13="",0,CHOOSE(Detalhamento.OpçãoServiços,OFFSET(Import.PLQ,$A68-1,AG$15-1,1,1),IF($E68&lt;&gt;1,IF(ISNUMBER(INDEX(Import.PLE,Detalhamento!$E68,Detalhamento!AG$15)),IF(INDEX(Import.PLE,Detalhamento!$E68,Detalhamento!AG$15)&lt;=mediçao,OFFSET(Import.PLQ,$A68-1,AG$15-1,1,1),0),0),PLE!$AA$28*OFFSET(Import.PLQ,$A68-1,AG$15-1,1,1)),IF($E68&lt;&gt;1,IF(ISNUMBER(INDEX(Import.PLE,Detalhamento!$E68,Detalhamento!AG$15)),IF(INDEX(Import.PLE,Detalhamento!$E68,Detalhamento!AG$15)&lt;=mediçao,0,OFFSET(Import.PLQ,$A68-1,AG$15-1,1,1)),OFFSET(Import.PLQ,$A68-1,AG$15-1,1,1)),(1-PLE!$AA$28)*OFFSET(Import.PLQ,$A68-1,AG$15-1,1,1))))</f>
        <v>0</v>
      </c>
      <c r="AH68" s="183">
        <f ca="1">IF(AH$13="",0,CHOOSE(Detalhamento.OpçãoServiços,OFFSET(Import.PLQ,$A68-1,AH$15-1,1,1),IF($E68&lt;&gt;1,IF(ISNUMBER(INDEX(Import.PLE,Detalhamento!$E68,Detalhamento!AH$15)),IF(INDEX(Import.PLE,Detalhamento!$E68,Detalhamento!AH$15)&lt;=mediçao,OFFSET(Import.PLQ,$A68-1,AH$15-1,1,1),0),0),PLE!$AA$28*OFFSET(Import.PLQ,$A68-1,AH$15-1,1,1)),IF($E68&lt;&gt;1,IF(ISNUMBER(INDEX(Import.PLE,Detalhamento!$E68,Detalhamento!AH$15)),IF(INDEX(Import.PLE,Detalhamento!$E68,Detalhamento!AH$15)&lt;=mediçao,0,OFFSET(Import.PLQ,$A68-1,AH$15-1,1,1)),OFFSET(Import.PLQ,$A68-1,AH$15-1,1,1)),(1-PLE!$AA$28)*OFFSET(Import.PLQ,$A68-1,AH$15-1,1,1))))</f>
        <v>0</v>
      </c>
      <c r="AI68" s="183">
        <f ca="1">IF(AI$13="",0,CHOOSE(Detalhamento.OpçãoServiços,OFFSET(Import.PLQ,$A68-1,AI$15-1,1,1),IF($E68&lt;&gt;1,IF(ISNUMBER(INDEX(Import.PLE,Detalhamento!$E68,Detalhamento!AI$15)),IF(INDEX(Import.PLE,Detalhamento!$E68,Detalhamento!AI$15)&lt;=mediçao,OFFSET(Import.PLQ,$A68-1,AI$15-1,1,1),0),0),PLE!$AA$28*OFFSET(Import.PLQ,$A68-1,AI$15-1,1,1)),IF($E68&lt;&gt;1,IF(ISNUMBER(INDEX(Import.PLE,Detalhamento!$E68,Detalhamento!AI$15)),IF(INDEX(Import.PLE,Detalhamento!$E68,Detalhamento!AI$15)&lt;=mediçao,0,OFFSET(Import.PLQ,$A68-1,AI$15-1,1,1)),OFFSET(Import.PLQ,$A68-1,AI$15-1,1,1)),(1-PLE!$AA$28)*OFFSET(Import.PLQ,$A68-1,AI$15-1,1,1))))</f>
        <v>0</v>
      </c>
      <c r="AJ68" s="183">
        <f ca="1">IF(AJ$13="",0,CHOOSE(Detalhamento.OpçãoServiços,OFFSET(Import.PLQ,$A68-1,AJ$15-1,1,1),IF($E68&lt;&gt;1,IF(ISNUMBER(INDEX(Import.PLE,Detalhamento!$E68,Detalhamento!AJ$15)),IF(INDEX(Import.PLE,Detalhamento!$E68,Detalhamento!AJ$15)&lt;=mediçao,OFFSET(Import.PLQ,$A68-1,AJ$15-1,1,1),0),0),PLE!$AA$28*OFFSET(Import.PLQ,$A68-1,AJ$15-1,1,1)),IF($E68&lt;&gt;1,IF(ISNUMBER(INDEX(Import.PLE,Detalhamento!$E68,Detalhamento!AJ$15)),IF(INDEX(Import.PLE,Detalhamento!$E68,Detalhamento!AJ$15)&lt;=mediçao,0,OFFSET(Import.PLQ,$A68-1,AJ$15-1,1,1)),OFFSET(Import.PLQ,$A68-1,AJ$15-1,1,1)),(1-PLE!$AA$28)*OFFSET(Import.PLQ,$A68-1,AJ$15-1,1,1))))</f>
        <v>0</v>
      </c>
      <c r="AK68" s="183">
        <f ca="1">IF(AK$13="",0,CHOOSE(Detalhamento.OpçãoServiços,OFFSET(Import.PLQ,$A68-1,AK$15-1,1,1),IF($E68&lt;&gt;1,IF(ISNUMBER(INDEX(Import.PLE,Detalhamento!$E68,Detalhamento!AK$15)),IF(INDEX(Import.PLE,Detalhamento!$E68,Detalhamento!AK$15)&lt;=mediçao,OFFSET(Import.PLQ,$A68-1,AK$15-1,1,1),0),0),PLE!$AA$28*OFFSET(Import.PLQ,$A68-1,AK$15-1,1,1)),IF($E68&lt;&gt;1,IF(ISNUMBER(INDEX(Import.PLE,Detalhamento!$E68,Detalhamento!AK$15)),IF(INDEX(Import.PLE,Detalhamento!$E68,Detalhamento!AK$15)&lt;=mediçao,0,OFFSET(Import.PLQ,$A68-1,AK$15-1,1,1)),OFFSET(Import.PLQ,$A68-1,AK$15-1,1,1)),(1-PLE!$AA$28)*OFFSET(Import.PLQ,$A68-1,AK$15-1,1,1))))</f>
        <v>0</v>
      </c>
      <c r="AL68" s="183">
        <f ca="1">IF(AL$13="",0,CHOOSE(Detalhamento.OpçãoServiços,OFFSET(Import.PLQ,$A68-1,AL$15-1,1,1),IF($E68&lt;&gt;1,IF(ISNUMBER(INDEX(Import.PLE,Detalhamento!$E68,Detalhamento!AL$15)),IF(INDEX(Import.PLE,Detalhamento!$E68,Detalhamento!AL$15)&lt;=mediçao,OFFSET(Import.PLQ,$A68-1,AL$15-1,1,1),0),0),PLE!$AA$28*OFFSET(Import.PLQ,$A68-1,AL$15-1,1,1)),IF($E68&lt;&gt;1,IF(ISNUMBER(INDEX(Import.PLE,Detalhamento!$E68,Detalhamento!AL$15)),IF(INDEX(Import.PLE,Detalhamento!$E68,Detalhamento!AL$15)&lt;=mediçao,0,OFFSET(Import.PLQ,$A68-1,AL$15-1,1,1)),OFFSET(Import.PLQ,$A68-1,AL$15-1,1,1)),(1-PLE!$AA$28)*OFFSET(Import.PLQ,$A68-1,AL$15-1,1,1))))</f>
        <v>0</v>
      </c>
      <c r="AM68" s="183">
        <f ca="1">IF(AM$13="",0,CHOOSE(Detalhamento.OpçãoServiços,OFFSET(Import.PLQ,$A68-1,AM$15-1,1,1),IF($E68&lt;&gt;1,IF(ISNUMBER(INDEX(Import.PLE,Detalhamento!$E68,Detalhamento!AM$15)),IF(INDEX(Import.PLE,Detalhamento!$E68,Detalhamento!AM$15)&lt;=mediçao,OFFSET(Import.PLQ,$A68-1,AM$15-1,1,1),0),0),PLE!$AA$28*OFFSET(Import.PLQ,$A68-1,AM$15-1,1,1)),IF($E68&lt;&gt;1,IF(ISNUMBER(INDEX(Import.PLE,Detalhamento!$E68,Detalhamento!AM$15)),IF(INDEX(Import.PLE,Detalhamento!$E68,Detalhamento!AM$15)&lt;=mediçao,0,OFFSET(Import.PLQ,$A68-1,AM$15-1,1,1)),OFFSET(Import.PLQ,$A68-1,AM$15-1,1,1)),(1-PLE!$AA$28)*OFFSET(Import.PLQ,$A68-1,AM$15-1,1,1))))</f>
        <v>0</v>
      </c>
      <c r="AN68" s="183">
        <f ca="1">IF(AN$13="",0,CHOOSE(Detalhamento.OpçãoServiços,OFFSET(Import.PLQ,$A68-1,AN$15-1,1,1),IF($E68&lt;&gt;1,IF(ISNUMBER(INDEX(Import.PLE,Detalhamento!$E68,Detalhamento!AN$15)),IF(INDEX(Import.PLE,Detalhamento!$E68,Detalhamento!AN$15)&lt;=mediçao,OFFSET(Import.PLQ,$A68-1,AN$15-1,1,1),0),0),PLE!$AA$28*OFFSET(Import.PLQ,$A68-1,AN$15-1,1,1)),IF($E68&lt;&gt;1,IF(ISNUMBER(INDEX(Import.PLE,Detalhamento!$E68,Detalhamento!AN$15)),IF(INDEX(Import.PLE,Detalhamento!$E68,Detalhamento!AN$15)&lt;=mediçao,0,OFFSET(Import.PLQ,$A68-1,AN$15-1,1,1)),OFFSET(Import.PLQ,$A68-1,AN$15-1,1,1)),(1-PLE!$AA$28)*OFFSET(Import.PLQ,$A68-1,AN$15-1,1,1))))</f>
        <v>0</v>
      </c>
      <c r="AO68" s="183">
        <f ca="1">IF(AO$13="",0,CHOOSE(Detalhamento.OpçãoServiços,OFFSET(Import.PLQ,$A68-1,AO$15-1,1,1),IF($E68&lt;&gt;1,IF(ISNUMBER(INDEX(Import.PLE,Detalhamento!$E68,Detalhamento!AO$15)),IF(INDEX(Import.PLE,Detalhamento!$E68,Detalhamento!AO$15)&lt;=mediçao,OFFSET(Import.PLQ,$A68-1,AO$15-1,1,1),0),0),PLE!$AA$28*OFFSET(Import.PLQ,$A68-1,AO$15-1,1,1)),IF($E68&lt;&gt;1,IF(ISNUMBER(INDEX(Import.PLE,Detalhamento!$E68,Detalhamento!AO$15)),IF(INDEX(Import.PLE,Detalhamento!$E68,Detalhamento!AO$15)&lt;=mediçao,0,OFFSET(Import.PLQ,$A68-1,AO$15-1,1,1)),OFFSET(Import.PLQ,$A68-1,AO$15-1,1,1)),(1-PLE!$AA$28)*OFFSET(Import.PLQ,$A68-1,AO$15-1,1,1))))</f>
        <v>0</v>
      </c>
      <c r="AP68" s="183">
        <f ca="1">IF(AP$13="",0,CHOOSE(Detalhamento.OpçãoServiços,OFFSET(Import.PLQ,$A68-1,AP$15-1,1,1),IF($E68&lt;&gt;1,IF(ISNUMBER(INDEX(Import.PLE,Detalhamento!$E68,Detalhamento!AP$15)),IF(INDEX(Import.PLE,Detalhamento!$E68,Detalhamento!AP$15)&lt;=mediçao,OFFSET(Import.PLQ,$A68-1,AP$15-1,1,1),0),0),PLE!$AA$28*OFFSET(Import.PLQ,$A68-1,AP$15-1,1,1)),IF($E68&lt;&gt;1,IF(ISNUMBER(INDEX(Import.PLE,Detalhamento!$E68,Detalhamento!AP$15)),IF(INDEX(Import.PLE,Detalhamento!$E68,Detalhamento!AP$15)&lt;=mediçao,0,OFFSET(Import.PLQ,$A68-1,AP$15-1,1,1)),OFFSET(Import.PLQ,$A68-1,AP$15-1,1,1)),(1-PLE!$AA$28)*OFFSET(Import.PLQ,$A68-1,AP$15-1,1,1))))</f>
        <v>0</v>
      </c>
      <c r="AQ68" s="183">
        <f ca="1">IF(AQ$13="",0,CHOOSE(Detalhamento.OpçãoServiços,OFFSET(Import.PLQ,$A68-1,AQ$15-1,1,1),IF($E68&lt;&gt;1,IF(ISNUMBER(INDEX(Import.PLE,Detalhamento!$E68,Detalhamento!AQ$15)),IF(INDEX(Import.PLE,Detalhamento!$E68,Detalhamento!AQ$15)&lt;=mediçao,OFFSET(Import.PLQ,$A68-1,AQ$15-1,1,1),0),0),PLE!$AA$28*OFFSET(Import.PLQ,$A68-1,AQ$15-1,1,1)),IF($E68&lt;&gt;1,IF(ISNUMBER(INDEX(Import.PLE,Detalhamento!$E68,Detalhamento!AQ$15)),IF(INDEX(Import.PLE,Detalhamento!$E68,Detalhamento!AQ$15)&lt;=mediçao,0,OFFSET(Import.PLQ,$A68-1,AQ$15-1,1,1)),OFFSET(Import.PLQ,$A68-1,AQ$15-1,1,1)),(1-PLE!$AA$28)*OFFSET(Import.PLQ,$A68-1,AQ$15-1,1,1))))</f>
        <v>0</v>
      </c>
      <c r="AR68" s="183">
        <f ca="1">IF(AR$13="",0,CHOOSE(Detalhamento.OpçãoServiços,OFFSET(Import.PLQ,$A68-1,AR$15-1,1,1),IF($E68&lt;&gt;1,IF(ISNUMBER(INDEX(Import.PLE,Detalhamento!$E68,Detalhamento!AR$15)),IF(INDEX(Import.PLE,Detalhamento!$E68,Detalhamento!AR$15)&lt;=mediçao,OFFSET(Import.PLQ,$A68-1,AR$15-1,1,1),0),0),PLE!$AA$28*OFFSET(Import.PLQ,$A68-1,AR$15-1,1,1)),IF($E68&lt;&gt;1,IF(ISNUMBER(INDEX(Import.PLE,Detalhamento!$E68,Detalhamento!AR$15)),IF(INDEX(Import.PLE,Detalhamento!$E68,Detalhamento!AR$15)&lt;=mediçao,0,OFFSET(Import.PLQ,$A68-1,AR$15-1,1,1)),OFFSET(Import.PLQ,$A68-1,AR$15-1,1,1)),(1-PLE!$AA$28)*OFFSET(Import.PLQ,$A68-1,AR$15-1,1,1))))</f>
        <v>0</v>
      </c>
      <c r="AS68" s="183">
        <f ca="1">IF(AS$13="",0,CHOOSE(Detalhamento.OpçãoServiços,OFFSET(Import.PLQ,$A68-1,AS$15-1,1,1),IF($E68&lt;&gt;1,IF(ISNUMBER(INDEX(Import.PLE,Detalhamento!$E68,Detalhamento!AS$15)),IF(INDEX(Import.PLE,Detalhamento!$E68,Detalhamento!AS$15)&lt;=mediçao,OFFSET(Import.PLQ,$A68-1,AS$15-1,1,1),0),0),PLE!$AA$28*OFFSET(Import.PLQ,$A68-1,AS$15-1,1,1)),IF($E68&lt;&gt;1,IF(ISNUMBER(INDEX(Import.PLE,Detalhamento!$E68,Detalhamento!AS$15)),IF(INDEX(Import.PLE,Detalhamento!$E68,Detalhamento!AS$15)&lt;=mediçao,0,OFFSET(Import.PLQ,$A68-1,AS$15-1,1,1)),OFFSET(Import.PLQ,$A68-1,AS$15-1,1,1)),(1-PLE!$AA$28)*OFFSET(Import.PLQ,$A68-1,AS$15-1,1,1))))</f>
        <v>0</v>
      </c>
      <c r="AT68" s="183">
        <f ca="1">IF(AT$13="",0,CHOOSE(Detalhamento.OpçãoServiços,OFFSET(Import.PLQ,$A68-1,AT$15-1,1,1),IF($E68&lt;&gt;1,IF(ISNUMBER(INDEX(Import.PLE,Detalhamento!$E68,Detalhamento!AT$15)),IF(INDEX(Import.PLE,Detalhamento!$E68,Detalhamento!AT$15)&lt;=mediçao,OFFSET(Import.PLQ,$A68-1,AT$15-1,1,1),0),0),PLE!$AA$28*OFFSET(Import.PLQ,$A68-1,AT$15-1,1,1)),IF($E68&lt;&gt;1,IF(ISNUMBER(INDEX(Import.PLE,Detalhamento!$E68,Detalhamento!AT$15)),IF(INDEX(Import.PLE,Detalhamento!$E68,Detalhamento!AT$15)&lt;=mediçao,0,OFFSET(Import.PLQ,$A68-1,AT$15-1,1,1)),OFFSET(Import.PLQ,$A68-1,AT$15-1,1,1)),(1-PLE!$AA$28)*OFFSET(Import.PLQ,$A68-1,AT$15-1,1,1))))</f>
        <v>0</v>
      </c>
      <c r="AU68" s="183">
        <f ca="1">IF(AU$13="",0,CHOOSE(Detalhamento.OpçãoServiços,OFFSET(Import.PLQ,$A68-1,AU$15-1,1,1),IF($E68&lt;&gt;1,IF(ISNUMBER(INDEX(Import.PLE,Detalhamento!$E68,Detalhamento!AU$15)),IF(INDEX(Import.PLE,Detalhamento!$E68,Detalhamento!AU$15)&lt;=mediçao,OFFSET(Import.PLQ,$A68-1,AU$15-1,1,1),0),0),PLE!$AA$28*OFFSET(Import.PLQ,$A68-1,AU$15-1,1,1)),IF($E68&lt;&gt;1,IF(ISNUMBER(INDEX(Import.PLE,Detalhamento!$E68,Detalhamento!AU$15)),IF(INDEX(Import.PLE,Detalhamento!$E68,Detalhamento!AU$15)&lt;=mediçao,0,OFFSET(Import.PLQ,$A68-1,AU$15-1,1,1)),OFFSET(Import.PLQ,$A68-1,AU$15-1,1,1)),(1-PLE!$AA$28)*OFFSET(Import.PLQ,$A68-1,AU$15-1,1,1))))</f>
        <v>0</v>
      </c>
      <c r="AV68" s="183">
        <f ca="1">IF(AV$13="",0,CHOOSE(Detalhamento.OpçãoServiços,OFFSET(Import.PLQ,$A68-1,AV$15-1,1,1),IF($E68&lt;&gt;1,IF(ISNUMBER(INDEX(Import.PLE,Detalhamento!$E68,Detalhamento!AV$15)),IF(INDEX(Import.PLE,Detalhamento!$E68,Detalhamento!AV$15)&lt;=mediçao,OFFSET(Import.PLQ,$A68-1,AV$15-1,1,1),0),0),PLE!$AA$28*OFFSET(Import.PLQ,$A68-1,AV$15-1,1,1)),IF($E68&lt;&gt;1,IF(ISNUMBER(INDEX(Import.PLE,Detalhamento!$E68,Detalhamento!AV$15)),IF(INDEX(Import.PLE,Detalhamento!$E68,Detalhamento!AV$15)&lt;=mediçao,0,OFFSET(Import.PLQ,$A68-1,AV$15-1,1,1)),OFFSET(Import.PLQ,$A68-1,AV$15-1,1,1)),(1-PLE!$AA$28)*OFFSET(Import.PLQ,$A68-1,AV$15-1,1,1))))</f>
        <v>0</v>
      </c>
      <c r="AW68" s="183">
        <f ca="1">IF(AW$13="",0,CHOOSE(Detalhamento.OpçãoServiços,OFFSET(Import.PLQ,$A68-1,AW$15-1,1,1),IF($E68&lt;&gt;1,IF(ISNUMBER(INDEX(Import.PLE,Detalhamento!$E68,Detalhamento!AW$15)),IF(INDEX(Import.PLE,Detalhamento!$E68,Detalhamento!AW$15)&lt;=mediçao,OFFSET(Import.PLQ,$A68-1,AW$15-1,1,1),0),0),PLE!$AA$28*OFFSET(Import.PLQ,$A68-1,AW$15-1,1,1)),IF($E68&lt;&gt;1,IF(ISNUMBER(INDEX(Import.PLE,Detalhamento!$E68,Detalhamento!AW$15)),IF(INDEX(Import.PLE,Detalhamento!$E68,Detalhamento!AW$15)&lt;=mediçao,0,OFFSET(Import.PLQ,$A68-1,AW$15-1,1,1)),OFFSET(Import.PLQ,$A68-1,AW$15-1,1,1)),(1-PLE!$AA$28)*OFFSET(Import.PLQ,$A68-1,AW$15-1,1,1))))</f>
        <v>0</v>
      </c>
      <c r="AX68" s="183">
        <f ca="1">IF(AX$13="",0,CHOOSE(Detalhamento.OpçãoServiços,OFFSET(Import.PLQ,$A68-1,AX$15-1,1,1),IF($E68&lt;&gt;1,IF(ISNUMBER(INDEX(Import.PLE,Detalhamento!$E68,Detalhamento!AX$15)),IF(INDEX(Import.PLE,Detalhamento!$E68,Detalhamento!AX$15)&lt;=mediçao,OFFSET(Import.PLQ,$A68-1,AX$15-1,1,1),0),0),PLE!$AA$28*OFFSET(Import.PLQ,$A68-1,AX$15-1,1,1)),IF($E68&lt;&gt;1,IF(ISNUMBER(INDEX(Import.PLE,Detalhamento!$E68,Detalhamento!AX$15)),IF(INDEX(Import.PLE,Detalhamento!$E68,Detalhamento!AX$15)&lt;=mediçao,0,OFFSET(Import.PLQ,$A68-1,AX$15-1,1,1)),OFFSET(Import.PLQ,$A68-1,AX$15-1,1,1)),(1-PLE!$AA$28)*OFFSET(Import.PLQ,$A68-1,AX$15-1,1,1))))</f>
        <v>0</v>
      </c>
      <c r="AY68" s="183">
        <f ca="1">IF(AY$13="",0,CHOOSE(Detalhamento.OpçãoServiços,OFFSET(Import.PLQ,$A68-1,AY$15-1,1,1),IF($E68&lt;&gt;1,IF(ISNUMBER(INDEX(Import.PLE,Detalhamento!$E68,Detalhamento!AY$15)),IF(INDEX(Import.PLE,Detalhamento!$E68,Detalhamento!AY$15)&lt;=mediçao,OFFSET(Import.PLQ,$A68-1,AY$15-1,1,1),0),0),PLE!$AA$28*OFFSET(Import.PLQ,$A68-1,AY$15-1,1,1)),IF($E68&lt;&gt;1,IF(ISNUMBER(INDEX(Import.PLE,Detalhamento!$E68,Detalhamento!AY$15)),IF(INDEX(Import.PLE,Detalhamento!$E68,Detalhamento!AY$15)&lt;=mediçao,0,OFFSET(Import.PLQ,$A68-1,AY$15-1,1,1)),OFFSET(Import.PLQ,$A68-1,AY$15-1,1,1)),(1-PLE!$AA$28)*OFFSET(Import.PLQ,$A68-1,AY$15-1,1,1))))</f>
        <v>0</v>
      </c>
      <c r="AZ68" s="183">
        <f ca="1">IF(AZ$13="",0,CHOOSE(Detalhamento.OpçãoServiços,OFFSET(Import.PLQ,$A68-1,AZ$15-1,1,1),IF($E68&lt;&gt;1,IF(ISNUMBER(INDEX(Import.PLE,Detalhamento!$E68,Detalhamento!AZ$15)),IF(INDEX(Import.PLE,Detalhamento!$E68,Detalhamento!AZ$15)&lt;=mediçao,OFFSET(Import.PLQ,$A68-1,AZ$15-1,1,1),0),0),PLE!$AA$28*OFFSET(Import.PLQ,$A68-1,AZ$15-1,1,1)),IF($E68&lt;&gt;1,IF(ISNUMBER(INDEX(Import.PLE,Detalhamento!$E68,Detalhamento!AZ$15)),IF(INDEX(Import.PLE,Detalhamento!$E68,Detalhamento!AZ$15)&lt;=mediçao,0,OFFSET(Import.PLQ,$A68-1,AZ$15-1,1,1)),OFFSET(Import.PLQ,$A68-1,AZ$15-1,1,1)),(1-PLE!$AA$28)*OFFSET(Import.PLQ,$A68-1,AZ$15-1,1,1))))</f>
        <v>0</v>
      </c>
      <c r="BA68" s="183">
        <f ca="1">IF(BA$13="",0,CHOOSE(Detalhamento.OpçãoServiços,OFFSET(Import.PLQ,$A68-1,BA$15-1,1,1),IF($E68&lt;&gt;1,IF(ISNUMBER(INDEX(Import.PLE,Detalhamento!$E68,Detalhamento!BA$15)),IF(INDEX(Import.PLE,Detalhamento!$E68,Detalhamento!BA$15)&lt;=mediçao,OFFSET(Import.PLQ,$A68-1,BA$15-1,1,1),0),0),PLE!$AA$28*OFFSET(Import.PLQ,$A68-1,BA$15-1,1,1)),IF($E68&lt;&gt;1,IF(ISNUMBER(INDEX(Import.PLE,Detalhamento!$E68,Detalhamento!BA$15)),IF(INDEX(Import.PLE,Detalhamento!$E68,Detalhamento!BA$15)&lt;=mediçao,0,OFFSET(Import.PLQ,$A68-1,BA$15-1,1,1)),OFFSET(Import.PLQ,$A68-1,BA$15-1,1,1)),(1-PLE!$AA$28)*OFFSET(Import.PLQ,$A68-1,BA$15-1,1,1))))</f>
        <v>0</v>
      </c>
      <c r="BB68" s="183">
        <f ca="1">IF(BB$13="",0,CHOOSE(Detalhamento.OpçãoServiços,OFFSET(Import.PLQ,$A68-1,BB$15-1,1,1),IF($E68&lt;&gt;1,IF(ISNUMBER(INDEX(Import.PLE,Detalhamento!$E68,Detalhamento!BB$15)),IF(INDEX(Import.PLE,Detalhamento!$E68,Detalhamento!BB$15)&lt;=mediçao,OFFSET(Import.PLQ,$A68-1,BB$15-1,1,1),0),0),PLE!$AA$28*OFFSET(Import.PLQ,$A68-1,BB$15-1,1,1)),IF($E68&lt;&gt;1,IF(ISNUMBER(INDEX(Import.PLE,Detalhamento!$E68,Detalhamento!BB$15)),IF(INDEX(Import.PLE,Detalhamento!$E68,Detalhamento!BB$15)&lt;=mediçao,0,OFFSET(Import.PLQ,$A68-1,BB$15-1,1,1)),OFFSET(Import.PLQ,$A68-1,BB$15-1,1,1)),(1-PLE!$AA$28)*OFFSET(Import.PLQ,$A68-1,BB$15-1,1,1))))</f>
        <v>0</v>
      </c>
      <c r="BC68" s="183">
        <f ca="1">IF(BC$13="",0,CHOOSE(Detalhamento.OpçãoServiços,OFFSET(Import.PLQ,$A68-1,BC$15-1,1,1),IF($E68&lt;&gt;1,IF(ISNUMBER(INDEX(Import.PLE,Detalhamento!$E68,Detalhamento!BC$15)),IF(INDEX(Import.PLE,Detalhamento!$E68,Detalhamento!BC$15)&lt;=mediçao,OFFSET(Import.PLQ,$A68-1,BC$15-1,1,1),0),0),PLE!$AA$28*OFFSET(Import.PLQ,$A68-1,BC$15-1,1,1)),IF($E68&lt;&gt;1,IF(ISNUMBER(INDEX(Import.PLE,Detalhamento!$E68,Detalhamento!BC$15)),IF(INDEX(Import.PLE,Detalhamento!$E68,Detalhamento!BC$15)&lt;=mediçao,0,OFFSET(Import.PLQ,$A68-1,BC$15-1,1,1)),OFFSET(Import.PLQ,$A68-1,BC$15-1,1,1)),(1-PLE!$AA$28)*OFFSET(Import.PLQ,$A68-1,BC$15-1,1,1))))</f>
        <v>0</v>
      </c>
      <c r="BD68" s="183">
        <f ca="1">IF(BD$13="",0,CHOOSE(Detalhamento.OpçãoServiços,OFFSET(Import.PLQ,$A68-1,BD$15-1,1,1),IF($E68&lt;&gt;1,IF(ISNUMBER(INDEX(Import.PLE,Detalhamento!$E68,Detalhamento!BD$15)),IF(INDEX(Import.PLE,Detalhamento!$E68,Detalhamento!BD$15)&lt;=mediçao,OFFSET(Import.PLQ,$A68-1,BD$15-1,1,1),0),0),PLE!$AA$28*OFFSET(Import.PLQ,$A68-1,BD$15-1,1,1)),IF($E68&lt;&gt;1,IF(ISNUMBER(INDEX(Import.PLE,Detalhamento!$E68,Detalhamento!BD$15)),IF(INDEX(Import.PLE,Detalhamento!$E68,Detalhamento!BD$15)&lt;=mediçao,0,OFFSET(Import.PLQ,$A68-1,BD$15-1,1,1)),OFFSET(Import.PLQ,$A68-1,BD$15-1,1,1)),(1-PLE!$AA$28)*OFFSET(Import.PLQ,$A68-1,BD$15-1,1,1))))</f>
        <v>0</v>
      </c>
      <c r="BE68" s="183">
        <f ca="1">IF(BE$13="",0,CHOOSE(Detalhamento.OpçãoServiços,OFFSET(Import.PLQ,$A68-1,BE$15-1,1,1),IF($E68&lt;&gt;1,IF(ISNUMBER(INDEX(Import.PLE,Detalhamento!$E68,Detalhamento!BE$15)),IF(INDEX(Import.PLE,Detalhamento!$E68,Detalhamento!BE$15)&lt;=mediçao,OFFSET(Import.PLQ,$A68-1,BE$15-1,1,1),0),0),PLE!$AA$28*OFFSET(Import.PLQ,$A68-1,BE$15-1,1,1)),IF($E68&lt;&gt;1,IF(ISNUMBER(INDEX(Import.PLE,Detalhamento!$E68,Detalhamento!BE$15)),IF(INDEX(Import.PLE,Detalhamento!$E68,Detalhamento!BE$15)&lt;=mediçao,0,OFFSET(Import.PLQ,$A68-1,BE$15-1,1,1)),OFFSET(Import.PLQ,$A68-1,BE$15-1,1,1)),(1-PLE!$AA$28)*OFFSET(Import.PLQ,$A68-1,BE$15-1,1,1))))</f>
        <v>0</v>
      </c>
      <c r="BF68" s="183">
        <f ca="1">IF(BF$13="",0,CHOOSE(Detalhamento.OpçãoServiços,OFFSET(Import.PLQ,$A68-1,BF$15-1,1,1),IF($E68&lt;&gt;1,IF(ISNUMBER(INDEX(Import.PLE,Detalhamento!$E68,Detalhamento!BF$15)),IF(INDEX(Import.PLE,Detalhamento!$E68,Detalhamento!BF$15)&lt;=mediçao,OFFSET(Import.PLQ,$A68-1,BF$15-1,1,1),0),0),PLE!$AA$28*OFFSET(Import.PLQ,$A68-1,BF$15-1,1,1)),IF($E68&lt;&gt;1,IF(ISNUMBER(INDEX(Import.PLE,Detalhamento!$E68,Detalhamento!BF$15)),IF(INDEX(Import.PLE,Detalhamento!$E68,Detalhamento!BF$15)&lt;=mediçao,0,OFFSET(Import.PLQ,$A68-1,BF$15-1,1,1)),OFFSET(Import.PLQ,$A68-1,BF$15-1,1,1)),(1-PLE!$AA$28)*OFFSET(Import.PLQ,$A68-1,BF$15-1,1,1))))</f>
        <v>0</v>
      </c>
      <c r="BG68" s="183">
        <f ca="1">IF(BG$13="",0,CHOOSE(Detalhamento.OpçãoServiços,OFFSET(Import.PLQ,$A68-1,BG$15-1,1,1),IF($E68&lt;&gt;1,IF(ISNUMBER(INDEX(Import.PLE,Detalhamento!$E68,Detalhamento!BG$15)),IF(INDEX(Import.PLE,Detalhamento!$E68,Detalhamento!BG$15)&lt;=mediçao,OFFSET(Import.PLQ,$A68-1,BG$15-1,1,1),0),0),PLE!$AA$28*OFFSET(Import.PLQ,$A68-1,BG$15-1,1,1)),IF($E68&lt;&gt;1,IF(ISNUMBER(INDEX(Import.PLE,Detalhamento!$E68,Detalhamento!BG$15)),IF(INDEX(Import.PLE,Detalhamento!$E68,Detalhamento!BG$15)&lt;=mediçao,0,OFFSET(Import.PLQ,$A68-1,BG$15-1,1,1)),OFFSET(Import.PLQ,$A68-1,BG$15-1,1,1)),(1-PLE!$AA$28)*OFFSET(Import.PLQ,$A68-1,BG$15-1,1,1))))</f>
        <v>0</v>
      </c>
      <c r="BH68" s="183">
        <f ca="1">IF(BH$13="",0,CHOOSE(Detalhamento.OpçãoServiços,OFFSET(Import.PLQ,$A68-1,BH$15-1,1,1),IF($E68&lt;&gt;1,IF(ISNUMBER(INDEX(Import.PLE,Detalhamento!$E68,Detalhamento!BH$15)),IF(INDEX(Import.PLE,Detalhamento!$E68,Detalhamento!BH$15)&lt;=mediçao,OFFSET(Import.PLQ,$A68-1,BH$15-1,1,1),0),0),PLE!$AA$28*OFFSET(Import.PLQ,$A68-1,BH$15-1,1,1)),IF($E68&lt;&gt;1,IF(ISNUMBER(INDEX(Import.PLE,Detalhamento!$E68,Detalhamento!BH$15)),IF(INDEX(Import.PLE,Detalhamento!$E68,Detalhamento!BH$15)&lt;=mediçao,0,OFFSET(Import.PLQ,$A68-1,BH$15-1,1,1)),OFFSET(Import.PLQ,$A68-1,BH$15-1,1,1)),(1-PLE!$AA$28)*OFFSET(Import.PLQ,$A68-1,BH$15-1,1,1))))</f>
        <v>0</v>
      </c>
      <c r="BI68" s="183">
        <f ca="1">IF(BI$13="",0,CHOOSE(Detalhamento.OpçãoServiços,OFFSET(Import.PLQ,$A68-1,BI$15-1,1,1),IF($E68&lt;&gt;1,IF(ISNUMBER(INDEX(Import.PLE,Detalhamento!$E68,Detalhamento!BI$15)),IF(INDEX(Import.PLE,Detalhamento!$E68,Detalhamento!BI$15)&lt;=mediçao,OFFSET(Import.PLQ,$A68-1,BI$15-1,1,1),0),0),PLE!$AA$28*OFFSET(Import.PLQ,$A68-1,BI$15-1,1,1)),IF($E68&lt;&gt;1,IF(ISNUMBER(INDEX(Import.PLE,Detalhamento!$E68,Detalhamento!BI$15)),IF(INDEX(Import.PLE,Detalhamento!$E68,Detalhamento!BI$15)&lt;=mediçao,0,OFFSET(Import.PLQ,$A68-1,BI$15-1,1,1)),OFFSET(Import.PLQ,$A68-1,BI$15-1,1,1)),(1-PLE!$AA$28)*OFFSET(Import.PLQ,$A68-1,BI$15-1,1,1))))</f>
        <v>0</v>
      </c>
    </row>
    <row r="69" spans="1:61" ht="22.5" x14ac:dyDescent="0.2">
      <c r="A69" s="196">
        <v>43</v>
      </c>
      <c r="B69" s="28" t="str">
        <f t="shared" ca="1" si="15"/>
        <v>Serviço</v>
      </c>
      <c r="E69" s="193">
        <f t="shared" ca="1" si="16"/>
        <v>10</v>
      </c>
      <c r="F69" s="194">
        <f t="shared" ca="1" si="17"/>
        <v>100043</v>
      </c>
      <c r="G69" s="194" t="str">
        <f t="shared" ca="1" si="20"/>
        <v>10.7</v>
      </c>
      <c r="H69" s="222" t="str">
        <f t="shared" ca="1" si="20"/>
        <v>FORNECIMENTO E IMPLANTAÇÃO DE PLACA DE ADVERTÊNCIA EM AÇO, LADO DE 0,60M - PELÍCULA RETRORREFLETIVA TIPO I E SI</v>
      </c>
      <c r="I69" s="48" t="str">
        <f t="shared" ca="1" si="18"/>
        <v>UND.</v>
      </c>
      <c r="J69" s="183">
        <f t="shared" ca="1" si="19"/>
        <v>12</v>
      </c>
      <c r="K69" s="83"/>
      <c r="L69" s="183">
        <f ca="1">IF(L$13="",0,CHOOSE(Detalhamento.OpçãoServiços,OFFSET(Import.PLQ,$A69-1,L$15-1,1,1),IF($E69&lt;&gt;1,IF(ISNUMBER(INDEX(Import.PLE,Detalhamento!$E69,Detalhamento!L$15)),IF(INDEX(Import.PLE,Detalhamento!$E69,Detalhamento!L$15)&lt;=mediçao,OFFSET(Import.PLQ,$A69-1,L$15-1,1,1),0),0),PLE!$AA$28*OFFSET(Import.PLQ,$A69-1,L$15-1,1,1)),IF($E69&lt;&gt;1,IF(ISNUMBER(INDEX(Import.PLE,Detalhamento!$E69,Detalhamento!L$15)),IF(INDEX(Import.PLE,Detalhamento!$E69,Detalhamento!L$15)&lt;=mediçao,0,OFFSET(Import.PLQ,$A69-1,L$15-1,1,1)),OFFSET(Import.PLQ,$A69-1,L$15-1,1,1)),(1-PLE!$AA$28)*OFFSET(Import.PLQ,$A69-1,L$15-1,1,1))))</f>
        <v>0</v>
      </c>
      <c r="M69" s="183">
        <f ca="1">IF(M$13="",0,CHOOSE(Detalhamento.OpçãoServiços,OFFSET(Import.PLQ,$A69-1,M$15-1,1,1),IF($E69&lt;&gt;1,IF(ISNUMBER(INDEX(Import.PLE,Detalhamento!$E69,Detalhamento!M$15)),IF(INDEX(Import.PLE,Detalhamento!$E69,Detalhamento!M$15)&lt;=mediçao,OFFSET(Import.PLQ,$A69-1,M$15-1,1,1),0),0),PLE!$AA$28*OFFSET(Import.PLQ,$A69-1,M$15-1,1,1)),IF($E69&lt;&gt;1,IF(ISNUMBER(INDEX(Import.PLE,Detalhamento!$E69,Detalhamento!M$15)),IF(INDEX(Import.PLE,Detalhamento!$E69,Detalhamento!M$15)&lt;=mediçao,0,OFFSET(Import.PLQ,$A69-1,M$15-1,1,1)),OFFSET(Import.PLQ,$A69-1,M$15-1,1,1)),(1-PLE!$AA$28)*OFFSET(Import.PLQ,$A69-1,M$15-1,1,1))))</f>
        <v>0</v>
      </c>
      <c r="N69" s="183">
        <f ca="1">IF(N$13="",0,CHOOSE(Detalhamento.OpçãoServiços,OFFSET(Import.PLQ,$A69-1,N$15-1,1,1),IF($E69&lt;&gt;1,IF(ISNUMBER(INDEX(Import.PLE,Detalhamento!$E69,Detalhamento!N$15)),IF(INDEX(Import.PLE,Detalhamento!$E69,Detalhamento!N$15)&lt;=mediçao,OFFSET(Import.PLQ,$A69-1,N$15-1,1,1),0),0),PLE!$AA$28*OFFSET(Import.PLQ,$A69-1,N$15-1,1,1)),IF($E69&lt;&gt;1,IF(ISNUMBER(INDEX(Import.PLE,Detalhamento!$E69,Detalhamento!N$15)),IF(INDEX(Import.PLE,Detalhamento!$E69,Detalhamento!N$15)&lt;=mediçao,0,OFFSET(Import.PLQ,$A69-1,N$15-1,1,1)),OFFSET(Import.PLQ,$A69-1,N$15-1,1,1)),(1-PLE!$AA$28)*OFFSET(Import.PLQ,$A69-1,N$15-1,1,1))))</f>
        <v>0</v>
      </c>
      <c r="O69" s="183">
        <f ca="1">IF(O$13="",0,CHOOSE(Detalhamento.OpçãoServiços,OFFSET(Import.PLQ,$A69-1,O$15-1,1,1),IF($E69&lt;&gt;1,IF(ISNUMBER(INDEX(Import.PLE,Detalhamento!$E69,Detalhamento!O$15)),IF(INDEX(Import.PLE,Detalhamento!$E69,Detalhamento!O$15)&lt;=mediçao,OFFSET(Import.PLQ,$A69-1,O$15-1,1,1),0),0),PLE!$AA$28*OFFSET(Import.PLQ,$A69-1,O$15-1,1,1)),IF($E69&lt;&gt;1,IF(ISNUMBER(INDEX(Import.PLE,Detalhamento!$E69,Detalhamento!O$15)),IF(INDEX(Import.PLE,Detalhamento!$E69,Detalhamento!O$15)&lt;=mediçao,0,OFFSET(Import.PLQ,$A69-1,O$15-1,1,1)),OFFSET(Import.PLQ,$A69-1,O$15-1,1,1)),(1-PLE!$AA$28)*OFFSET(Import.PLQ,$A69-1,O$15-1,1,1))))</f>
        <v>12</v>
      </c>
      <c r="P69" s="183">
        <f ca="1">IF(P$13="",0,CHOOSE(Detalhamento.OpçãoServiços,OFFSET(Import.PLQ,$A69-1,P$15-1,1,1),IF($E69&lt;&gt;1,IF(ISNUMBER(INDEX(Import.PLE,Detalhamento!$E69,Detalhamento!P$15)),IF(INDEX(Import.PLE,Detalhamento!$E69,Detalhamento!P$15)&lt;=mediçao,OFFSET(Import.PLQ,$A69-1,P$15-1,1,1),0),0),PLE!$AA$28*OFFSET(Import.PLQ,$A69-1,P$15-1,1,1)),IF($E69&lt;&gt;1,IF(ISNUMBER(INDEX(Import.PLE,Detalhamento!$E69,Detalhamento!P$15)),IF(INDEX(Import.PLE,Detalhamento!$E69,Detalhamento!P$15)&lt;=mediçao,0,OFFSET(Import.PLQ,$A69-1,P$15-1,1,1)),OFFSET(Import.PLQ,$A69-1,P$15-1,1,1)),(1-PLE!$AA$28)*OFFSET(Import.PLQ,$A69-1,P$15-1,1,1))))</f>
        <v>0</v>
      </c>
      <c r="Q69" s="183">
        <f ca="1">IF(Q$13="",0,CHOOSE(Detalhamento.OpçãoServiços,OFFSET(Import.PLQ,$A69-1,Q$15-1,1,1),IF($E69&lt;&gt;1,IF(ISNUMBER(INDEX(Import.PLE,Detalhamento!$E69,Detalhamento!Q$15)),IF(INDEX(Import.PLE,Detalhamento!$E69,Detalhamento!Q$15)&lt;=mediçao,OFFSET(Import.PLQ,$A69-1,Q$15-1,1,1),0),0),PLE!$AA$28*OFFSET(Import.PLQ,$A69-1,Q$15-1,1,1)),IF($E69&lt;&gt;1,IF(ISNUMBER(INDEX(Import.PLE,Detalhamento!$E69,Detalhamento!Q$15)),IF(INDEX(Import.PLE,Detalhamento!$E69,Detalhamento!Q$15)&lt;=mediçao,0,OFFSET(Import.PLQ,$A69-1,Q$15-1,1,1)),OFFSET(Import.PLQ,$A69-1,Q$15-1,1,1)),(1-PLE!$AA$28)*OFFSET(Import.PLQ,$A69-1,Q$15-1,1,1))))</f>
        <v>0</v>
      </c>
      <c r="R69" s="183">
        <f ca="1">IF(R$13="",0,CHOOSE(Detalhamento.OpçãoServiços,OFFSET(Import.PLQ,$A69-1,R$15-1,1,1),IF($E69&lt;&gt;1,IF(ISNUMBER(INDEX(Import.PLE,Detalhamento!$E69,Detalhamento!R$15)),IF(INDEX(Import.PLE,Detalhamento!$E69,Detalhamento!R$15)&lt;=mediçao,OFFSET(Import.PLQ,$A69-1,R$15-1,1,1),0),0),PLE!$AA$28*OFFSET(Import.PLQ,$A69-1,R$15-1,1,1)),IF($E69&lt;&gt;1,IF(ISNUMBER(INDEX(Import.PLE,Detalhamento!$E69,Detalhamento!R$15)),IF(INDEX(Import.PLE,Detalhamento!$E69,Detalhamento!R$15)&lt;=mediçao,0,OFFSET(Import.PLQ,$A69-1,R$15-1,1,1)),OFFSET(Import.PLQ,$A69-1,R$15-1,1,1)),(1-PLE!$AA$28)*OFFSET(Import.PLQ,$A69-1,R$15-1,1,1))))</f>
        <v>0</v>
      </c>
      <c r="S69" s="183">
        <f ca="1">IF(S$13="",0,CHOOSE(Detalhamento.OpçãoServiços,OFFSET(Import.PLQ,$A69-1,S$15-1,1,1),IF($E69&lt;&gt;1,IF(ISNUMBER(INDEX(Import.PLE,Detalhamento!$E69,Detalhamento!S$15)),IF(INDEX(Import.PLE,Detalhamento!$E69,Detalhamento!S$15)&lt;=mediçao,OFFSET(Import.PLQ,$A69-1,S$15-1,1,1),0),0),PLE!$AA$28*OFFSET(Import.PLQ,$A69-1,S$15-1,1,1)),IF($E69&lt;&gt;1,IF(ISNUMBER(INDEX(Import.PLE,Detalhamento!$E69,Detalhamento!S$15)),IF(INDEX(Import.PLE,Detalhamento!$E69,Detalhamento!S$15)&lt;=mediçao,0,OFFSET(Import.PLQ,$A69-1,S$15-1,1,1)),OFFSET(Import.PLQ,$A69-1,S$15-1,1,1)),(1-PLE!$AA$28)*OFFSET(Import.PLQ,$A69-1,S$15-1,1,1))))</f>
        <v>0</v>
      </c>
      <c r="T69" s="183">
        <f ca="1">IF(T$13="",0,CHOOSE(Detalhamento.OpçãoServiços,OFFSET(Import.PLQ,$A69-1,T$15-1,1,1),IF($E69&lt;&gt;1,IF(ISNUMBER(INDEX(Import.PLE,Detalhamento!$E69,Detalhamento!T$15)),IF(INDEX(Import.PLE,Detalhamento!$E69,Detalhamento!T$15)&lt;=mediçao,OFFSET(Import.PLQ,$A69-1,T$15-1,1,1),0),0),PLE!$AA$28*OFFSET(Import.PLQ,$A69-1,T$15-1,1,1)),IF($E69&lt;&gt;1,IF(ISNUMBER(INDEX(Import.PLE,Detalhamento!$E69,Detalhamento!T$15)),IF(INDEX(Import.PLE,Detalhamento!$E69,Detalhamento!T$15)&lt;=mediçao,0,OFFSET(Import.PLQ,$A69-1,T$15-1,1,1)),OFFSET(Import.PLQ,$A69-1,T$15-1,1,1)),(1-PLE!$AA$28)*OFFSET(Import.PLQ,$A69-1,T$15-1,1,1))))</f>
        <v>0</v>
      </c>
      <c r="U69" s="183">
        <f ca="1">IF(U$13="",0,CHOOSE(Detalhamento.OpçãoServiços,OFFSET(Import.PLQ,$A69-1,U$15-1,1,1),IF($E69&lt;&gt;1,IF(ISNUMBER(INDEX(Import.PLE,Detalhamento!$E69,Detalhamento!U$15)),IF(INDEX(Import.PLE,Detalhamento!$E69,Detalhamento!U$15)&lt;=mediçao,OFFSET(Import.PLQ,$A69-1,U$15-1,1,1),0),0),PLE!$AA$28*OFFSET(Import.PLQ,$A69-1,U$15-1,1,1)),IF($E69&lt;&gt;1,IF(ISNUMBER(INDEX(Import.PLE,Detalhamento!$E69,Detalhamento!U$15)),IF(INDEX(Import.PLE,Detalhamento!$E69,Detalhamento!U$15)&lt;=mediçao,0,OFFSET(Import.PLQ,$A69-1,U$15-1,1,1)),OFFSET(Import.PLQ,$A69-1,U$15-1,1,1)),(1-PLE!$AA$28)*OFFSET(Import.PLQ,$A69-1,U$15-1,1,1))))</f>
        <v>0</v>
      </c>
      <c r="V69" s="183">
        <f ca="1">IF(V$13="",0,CHOOSE(Detalhamento.OpçãoServiços,OFFSET(Import.PLQ,$A69-1,V$15-1,1,1),IF($E69&lt;&gt;1,IF(ISNUMBER(INDEX(Import.PLE,Detalhamento!$E69,Detalhamento!V$15)),IF(INDEX(Import.PLE,Detalhamento!$E69,Detalhamento!V$15)&lt;=mediçao,OFFSET(Import.PLQ,$A69-1,V$15-1,1,1),0),0),PLE!$AA$28*OFFSET(Import.PLQ,$A69-1,V$15-1,1,1)),IF($E69&lt;&gt;1,IF(ISNUMBER(INDEX(Import.PLE,Detalhamento!$E69,Detalhamento!V$15)),IF(INDEX(Import.PLE,Detalhamento!$E69,Detalhamento!V$15)&lt;=mediçao,0,OFFSET(Import.PLQ,$A69-1,V$15-1,1,1)),OFFSET(Import.PLQ,$A69-1,V$15-1,1,1)),(1-PLE!$AA$28)*OFFSET(Import.PLQ,$A69-1,V$15-1,1,1))))</f>
        <v>0</v>
      </c>
      <c r="W69" s="183">
        <f ca="1">IF(W$13="",0,CHOOSE(Detalhamento.OpçãoServiços,OFFSET(Import.PLQ,$A69-1,W$15-1,1,1),IF($E69&lt;&gt;1,IF(ISNUMBER(INDEX(Import.PLE,Detalhamento!$E69,Detalhamento!W$15)),IF(INDEX(Import.PLE,Detalhamento!$E69,Detalhamento!W$15)&lt;=mediçao,OFFSET(Import.PLQ,$A69-1,W$15-1,1,1),0),0),PLE!$AA$28*OFFSET(Import.PLQ,$A69-1,W$15-1,1,1)),IF($E69&lt;&gt;1,IF(ISNUMBER(INDEX(Import.PLE,Detalhamento!$E69,Detalhamento!W$15)),IF(INDEX(Import.PLE,Detalhamento!$E69,Detalhamento!W$15)&lt;=mediçao,0,OFFSET(Import.PLQ,$A69-1,W$15-1,1,1)),OFFSET(Import.PLQ,$A69-1,W$15-1,1,1)),(1-PLE!$AA$28)*OFFSET(Import.PLQ,$A69-1,W$15-1,1,1))))</f>
        <v>0</v>
      </c>
      <c r="X69" s="183">
        <f ca="1">IF(X$13="",0,CHOOSE(Detalhamento.OpçãoServiços,OFFSET(Import.PLQ,$A69-1,X$15-1,1,1),IF($E69&lt;&gt;1,IF(ISNUMBER(INDEX(Import.PLE,Detalhamento!$E69,Detalhamento!X$15)),IF(INDEX(Import.PLE,Detalhamento!$E69,Detalhamento!X$15)&lt;=mediçao,OFFSET(Import.PLQ,$A69-1,X$15-1,1,1),0),0),PLE!$AA$28*OFFSET(Import.PLQ,$A69-1,X$15-1,1,1)),IF($E69&lt;&gt;1,IF(ISNUMBER(INDEX(Import.PLE,Detalhamento!$E69,Detalhamento!X$15)),IF(INDEX(Import.PLE,Detalhamento!$E69,Detalhamento!X$15)&lt;=mediçao,0,OFFSET(Import.PLQ,$A69-1,X$15-1,1,1)),OFFSET(Import.PLQ,$A69-1,X$15-1,1,1)),(1-PLE!$AA$28)*OFFSET(Import.PLQ,$A69-1,X$15-1,1,1))))</f>
        <v>0</v>
      </c>
      <c r="Y69" s="183">
        <f ca="1">IF(Y$13="",0,CHOOSE(Detalhamento.OpçãoServiços,OFFSET(Import.PLQ,$A69-1,Y$15-1,1,1),IF($E69&lt;&gt;1,IF(ISNUMBER(INDEX(Import.PLE,Detalhamento!$E69,Detalhamento!Y$15)),IF(INDEX(Import.PLE,Detalhamento!$E69,Detalhamento!Y$15)&lt;=mediçao,OFFSET(Import.PLQ,$A69-1,Y$15-1,1,1),0),0),PLE!$AA$28*OFFSET(Import.PLQ,$A69-1,Y$15-1,1,1)),IF($E69&lt;&gt;1,IF(ISNUMBER(INDEX(Import.PLE,Detalhamento!$E69,Detalhamento!Y$15)),IF(INDEX(Import.PLE,Detalhamento!$E69,Detalhamento!Y$15)&lt;=mediçao,0,OFFSET(Import.PLQ,$A69-1,Y$15-1,1,1)),OFFSET(Import.PLQ,$A69-1,Y$15-1,1,1)),(1-PLE!$AA$28)*OFFSET(Import.PLQ,$A69-1,Y$15-1,1,1))))</f>
        <v>0</v>
      </c>
      <c r="Z69" s="183">
        <f ca="1">IF(Z$13="",0,CHOOSE(Detalhamento.OpçãoServiços,OFFSET(Import.PLQ,$A69-1,Z$15-1,1,1),IF($E69&lt;&gt;1,IF(ISNUMBER(INDEX(Import.PLE,Detalhamento!$E69,Detalhamento!Z$15)),IF(INDEX(Import.PLE,Detalhamento!$E69,Detalhamento!Z$15)&lt;=mediçao,OFFSET(Import.PLQ,$A69-1,Z$15-1,1,1),0),0),PLE!$AA$28*OFFSET(Import.PLQ,$A69-1,Z$15-1,1,1)),IF($E69&lt;&gt;1,IF(ISNUMBER(INDEX(Import.PLE,Detalhamento!$E69,Detalhamento!Z$15)),IF(INDEX(Import.PLE,Detalhamento!$E69,Detalhamento!Z$15)&lt;=mediçao,0,OFFSET(Import.PLQ,$A69-1,Z$15-1,1,1)),OFFSET(Import.PLQ,$A69-1,Z$15-1,1,1)),(1-PLE!$AA$28)*OFFSET(Import.PLQ,$A69-1,Z$15-1,1,1))))</f>
        <v>0</v>
      </c>
      <c r="AA69" s="183">
        <f ca="1">IF(AA$13="",0,CHOOSE(Detalhamento.OpçãoServiços,OFFSET(Import.PLQ,$A69-1,AA$15-1,1,1),IF($E69&lt;&gt;1,IF(ISNUMBER(INDEX(Import.PLE,Detalhamento!$E69,Detalhamento!AA$15)),IF(INDEX(Import.PLE,Detalhamento!$E69,Detalhamento!AA$15)&lt;=mediçao,OFFSET(Import.PLQ,$A69-1,AA$15-1,1,1),0),0),PLE!$AA$28*OFFSET(Import.PLQ,$A69-1,AA$15-1,1,1)),IF($E69&lt;&gt;1,IF(ISNUMBER(INDEX(Import.PLE,Detalhamento!$E69,Detalhamento!AA$15)),IF(INDEX(Import.PLE,Detalhamento!$E69,Detalhamento!AA$15)&lt;=mediçao,0,OFFSET(Import.PLQ,$A69-1,AA$15-1,1,1)),OFFSET(Import.PLQ,$A69-1,AA$15-1,1,1)),(1-PLE!$AA$28)*OFFSET(Import.PLQ,$A69-1,AA$15-1,1,1))))</f>
        <v>0</v>
      </c>
      <c r="AB69" s="183">
        <f ca="1">IF(AB$13="",0,CHOOSE(Detalhamento.OpçãoServiços,OFFSET(Import.PLQ,$A69-1,AB$15-1,1,1),IF($E69&lt;&gt;1,IF(ISNUMBER(INDEX(Import.PLE,Detalhamento!$E69,Detalhamento!AB$15)),IF(INDEX(Import.PLE,Detalhamento!$E69,Detalhamento!AB$15)&lt;=mediçao,OFFSET(Import.PLQ,$A69-1,AB$15-1,1,1),0),0),PLE!$AA$28*OFFSET(Import.PLQ,$A69-1,AB$15-1,1,1)),IF($E69&lt;&gt;1,IF(ISNUMBER(INDEX(Import.PLE,Detalhamento!$E69,Detalhamento!AB$15)),IF(INDEX(Import.PLE,Detalhamento!$E69,Detalhamento!AB$15)&lt;=mediçao,0,OFFSET(Import.PLQ,$A69-1,AB$15-1,1,1)),OFFSET(Import.PLQ,$A69-1,AB$15-1,1,1)),(1-PLE!$AA$28)*OFFSET(Import.PLQ,$A69-1,AB$15-1,1,1))))</f>
        <v>0</v>
      </c>
      <c r="AC69" s="183">
        <f ca="1">IF(AC$13="",0,CHOOSE(Detalhamento.OpçãoServiços,OFFSET(Import.PLQ,$A69-1,AC$15-1,1,1),IF($E69&lt;&gt;1,IF(ISNUMBER(INDEX(Import.PLE,Detalhamento!$E69,Detalhamento!AC$15)),IF(INDEX(Import.PLE,Detalhamento!$E69,Detalhamento!AC$15)&lt;=mediçao,OFFSET(Import.PLQ,$A69-1,AC$15-1,1,1),0),0),PLE!$AA$28*OFFSET(Import.PLQ,$A69-1,AC$15-1,1,1)),IF($E69&lt;&gt;1,IF(ISNUMBER(INDEX(Import.PLE,Detalhamento!$E69,Detalhamento!AC$15)),IF(INDEX(Import.PLE,Detalhamento!$E69,Detalhamento!AC$15)&lt;=mediçao,0,OFFSET(Import.PLQ,$A69-1,AC$15-1,1,1)),OFFSET(Import.PLQ,$A69-1,AC$15-1,1,1)),(1-PLE!$AA$28)*OFFSET(Import.PLQ,$A69-1,AC$15-1,1,1))))</f>
        <v>0</v>
      </c>
      <c r="AD69" s="183">
        <f ca="1">IF(AD$13="",0,CHOOSE(Detalhamento.OpçãoServiços,OFFSET(Import.PLQ,$A69-1,AD$15-1,1,1),IF($E69&lt;&gt;1,IF(ISNUMBER(INDEX(Import.PLE,Detalhamento!$E69,Detalhamento!AD$15)),IF(INDEX(Import.PLE,Detalhamento!$E69,Detalhamento!AD$15)&lt;=mediçao,OFFSET(Import.PLQ,$A69-1,AD$15-1,1,1),0),0),PLE!$AA$28*OFFSET(Import.PLQ,$A69-1,AD$15-1,1,1)),IF($E69&lt;&gt;1,IF(ISNUMBER(INDEX(Import.PLE,Detalhamento!$E69,Detalhamento!AD$15)),IF(INDEX(Import.PLE,Detalhamento!$E69,Detalhamento!AD$15)&lt;=mediçao,0,OFFSET(Import.PLQ,$A69-1,AD$15-1,1,1)),OFFSET(Import.PLQ,$A69-1,AD$15-1,1,1)),(1-PLE!$AA$28)*OFFSET(Import.PLQ,$A69-1,AD$15-1,1,1))))</f>
        <v>0</v>
      </c>
      <c r="AE69" s="183">
        <f ca="1">IF(AE$13="",0,CHOOSE(Detalhamento.OpçãoServiços,OFFSET(Import.PLQ,$A69-1,AE$15-1,1,1),IF($E69&lt;&gt;1,IF(ISNUMBER(INDEX(Import.PLE,Detalhamento!$E69,Detalhamento!AE$15)),IF(INDEX(Import.PLE,Detalhamento!$E69,Detalhamento!AE$15)&lt;=mediçao,OFFSET(Import.PLQ,$A69-1,AE$15-1,1,1),0),0),PLE!$AA$28*OFFSET(Import.PLQ,$A69-1,AE$15-1,1,1)),IF($E69&lt;&gt;1,IF(ISNUMBER(INDEX(Import.PLE,Detalhamento!$E69,Detalhamento!AE$15)),IF(INDEX(Import.PLE,Detalhamento!$E69,Detalhamento!AE$15)&lt;=mediçao,0,OFFSET(Import.PLQ,$A69-1,AE$15-1,1,1)),OFFSET(Import.PLQ,$A69-1,AE$15-1,1,1)),(1-PLE!$AA$28)*OFFSET(Import.PLQ,$A69-1,AE$15-1,1,1))))</f>
        <v>0</v>
      </c>
      <c r="AF69" s="183">
        <f ca="1">IF(AF$13="",0,CHOOSE(Detalhamento.OpçãoServiços,OFFSET(Import.PLQ,$A69-1,AF$15-1,1,1),IF($E69&lt;&gt;1,IF(ISNUMBER(INDEX(Import.PLE,Detalhamento!$E69,Detalhamento!AF$15)),IF(INDEX(Import.PLE,Detalhamento!$E69,Detalhamento!AF$15)&lt;=mediçao,OFFSET(Import.PLQ,$A69-1,AF$15-1,1,1),0),0),PLE!$AA$28*OFFSET(Import.PLQ,$A69-1,AF$15-1,1,1)),IF($E69&lt;&gt;1,IF(ISNUMBER(INDEX(Import.PLE,Detalhamento!$E69,Detalhamento!AF$15)),IF(INDEX(Import.PLE,Detalhamento!$E69,Detalhamento!AF$15)&lt;=mediçao,0,OFFSET(Import.PLQ,$A69-1,AF$15-1,1,1)),OFFSET(Import.PLQ,$A69-1,AF$15-1,1,1)),(1-PLE!$AA$28)*OFFSET(Import.PLQ,$A69-1,AF$15-1,1,1))))</f>
        <v>0</v>
      </c>
      <c r="AG69" s="183">
        <f ca="1">IF(AG$13="",0,CHOOSE(Detalhamento.OpçãoServiços,OFFSET(Import.PLQ,$A69-1,AG$15-1,1,1),IF($E69&lt;&gt;1,IF(ISNUMBER(INDEX(Import.PLE,Detalhamento!$E69,Detalhamento!AG$15)),IF(INDEX(Import.PLE,Detalhamento!$E69,Detalhamento!AG$15)&lt;=mediçao,OFFSET(Import.PLQ,$A69-1,AG$15-1,1,1),0),0),PLE!$AA$28*OFFSET(Import.PLQ,$A69-1,AG$15-1,1,1)),IF($E69&lt;&gt;1,IF(ISNUMBER(INDEX(Import.PLE,Detalhamento!$E69,Detalhamento!AG$15)),IF(INDEX(Import.PLE,Detalhamento!$E69,Detalhamento!AG$15)&lt;=mediçao,0,OFFSET(Import.PLQ,$A69-1,AG$15-1,1,1)),OFFSET(Import.PLQ,$A69-1,AG$15-1,1,1)),(1-PLE!$AA$28)*OFFSET(Import.PLQ,$A69-1,AG$15-1,1,1))))</f>
        <v>0</v>
      </c>
      <c r="AH69" s="183">
        <f ca="1">IF(AH$13="",0,CHOOSE(Detalhamento.OpçãoServiços,OFFSET(Import.PLQ,$A69-1,AH$15-1,1,1),IF($E69&lt;&gt;1,IF(ISNUMBER(INDEX(Import.PLE,Detalhamento!$E69,Detalhamento!AH$15)),IF(INDEX(Import.PLE,Detalhamento!$E69,Detalhamento!AH$15)&lt;=mediçao,OFFSET(Import.PLQ,$A69-1,AH$15-1,1,1),0),0),PLE!$AA$28*OFFSET(Import.PLQ,$A69-1,AH$15-1,1,1)),IF($E69&lt;&gt;1,IF(ISNUMBER(INDEX(Import.PLE,Detalhamento!$E69,Detalhamento!AH$15)),IF(INDEX(Import.PLE,Detalhamento!$E69,Detalhamento!AH$15)&lt;=mediçao,0,OFFSET(Import.PLQ,$A69-1,AH$15-1,1,1)),OFFSET(Import.PLQ,$A69-1,AH$15-1,1,1)),(1-PLE!$AA$28)*OFFSET(Import.PLQ,$A69-1,AH$15-1,1,1))))</f>
        <v>0</v>
      </c>
      <c r="AI69" s="183">
        <f ca="1">IF(AI$13="",0,CHOOSE(Detalhamento.OpçãoServiços,OFFSET(Import.PLQ,$A69-1,AI$15-1,1,1),IF($E69&lt;&gt;1,IF(ISNUMBER(INDEX(Import.PLE,Detalhamento!$E69,Detalhamento!AI$15)),IF(INDEX(Import.PLE,Detalhamento!$E69,Detalhamento!AI$15)&lt;=mediçao,OFFSET(Import.PLQ,$A69-1,AI$15-1,1,1),0),0),PLE!$AA$28*OFFSET(Import.PLQ,$A69-1,AI$15-1,1,1)),IF($E69&lt;&gt;1,IF(ISNUMBER(INDEX(Import.PLE,Detalhamento!$E69,Detalhamento!AI$15)),IF(INDEX(Import.PLE,Detalhamento!$E69,Detalhamento!AI$15)&lt;=mediçao,0,OFFSET(Import.PLQ,$A69-1,AI$15-1,1,1)),OFFSET(Import.PLQ,$A69-1,AI$15-1,1,1)),(1-PLE!$AA$28)*OFFSET(Import.PLQ,$A69-1,AI$15-1,1,1))))</f>
        <v>0</v>
      </c>
      <c r="AJ69" s="183">
        <f ca="1">IF(AJ$13="",0,CHOOSE(Detalhamento.OpçãoServiços,OFFSET(Import.PLQ,$A69-1,AJ$15-1,1,1),IF($E69&lt;&gt;1,IF(ISNUMBER(INDEX(Import.PLE,Detalhamento!$E69,Detalhamento!AJ$15)),IF(INDEX(Import.PLE,Detalhamento!$E69,Detalhamento!AJ$15)&lt;=mediçao,OFFSET(Import.PLQ,$A69-1,AJ$15-1,1,1),0),0),PLE!$AA$28*OFFSET(Import.PLQ,$A69-1,AJ$15-1,1,1)),IF($E69&lt;&gt;1,IF(ISNUMBER(INDEX(Import.PLE,Detalhamento!$E69,Detalhamento!AJ$15)),IF(INDEX(Import.PLE,Detalhamento!$E69,Detalhamento!AJ$15)&lt;=mediçao,0,OFFSET(Import.PLQ,$A69-1,AJ$15-1,1,1)),OFFSET(Import.PLQ,$A69-1,AJ$15-1,1,1)),(1-PLE!$AA$28)*OFFSET(Import.PLQ,$A69-1,AJ$15-1,1,1))))</f>
        <v>0</v>
      </c>
      <c r="AK69" s="183">
        <f ca="1">IF(AK$13="",0,CHOOSE(Detalhamento.OpçãoServiços,OFFSET(Import.PLQ,$A69-1,AK$15-1,1,1),IF($E69&lt;&gt;1,IF(ISNUMBER(INDEX(Import.PLE,Detalhamento!$E69,Detalhamento!AK$15)),IF(INDEX(Import.PLE,Detalhamento!$E69,Detalhamento!AK$15)&lt;=mediçao,OFFSET(Import.PLQ,$A69-1,AK$15-1,1,1),0),0),PLE!$AA$28*OFFSET(Import.PLQ,$A69-1,AK$15-1,1,1)),IF($E69&lt;&gt;1,IF(ISNUMBER(INDEX(Import.PLE,Detalhamento!$E69,Detalhamento!AK$15)),IF(INDEX(Import.PLE,Detalhamento!$E69,Detalhamento!AK$15)&lt;=mediçao,0,OFFSET(Import.PLQ,$A69-1,AK$15-1,1,1)),OFFSET(Import.PLQ,$A69-1,AK$15-1,1,1)),(1-PLE!$AA$28)*OFFSET(Import.PLQ,$A69-1,AK$15-1,1,1))))</f>
        <v>0</v>
      </c>
      <c r="AL69" s="183">
        <f ca="1">IF(AL$13="",0,CHOOSE(Detalhamento.OpçãoServiços,OFFSET(Import.PLQ,$A69-1,AL$15-1,1,1),IF($E69&lt;&gt;1,IF(ISNUMBER(INDEX(Import.PLE,Detalhamento!$E69,Detalhamento!AL$15)),IF(INDEX(Import.PLE,Detalhamento!$E69,Detalhamento!AL$15)&lt;=mediçao,OFFSET(Import.PLQ,$A69-1,AL$15-1,1,1),0),0),PLE!$AA$28*OFFSET(Import.PLQ,$A69-1,AL$15-1,1,1)),IF($E69&lt;&gt;1,IF(ISNUMBER(INDEX(Import.PLE,Detalhamento!$E69,Detalhamento!AL$15)),IF(INDEX(Import.PLE,Detalhamento!$E69,Detalhamento!AL$15)&lt;=mediçao,0,OFFSET(Import.PLQ,$A69-1,AL$15-1,1,1)),OFFSET(Import.PLQ,$A69-1,AL$15-1,1,1)),(1-PLE!$AA$28)*OFFSET(Import.PLQ,$A69-1,AL$15-1,1,1))))</f>
        <v>0</v>
      </c>
      <c r="AM69" s="183">
        <f ca="1">IF(AM$13="",0,CHOOSE(Detalhamento.OpçãoServiços,OFFSET(Import.PLQ,$A69-1,AM$15-1,1,1),IF($E69&lt;&gt;1,IF(ISNUMBER(INDEX(Import.PLE,Detalhamento!$E69,Detalhamento!AM$15)),IF(INDEX(Import.PLE,Detalhamento!$E69,Detalhamento!AM$15)&lt;=mediçao,OFFSET(Import.PLQ,$A69-1,AM$15-1,1,1),0),0),PLE!$AA$28*OFFSET(Import.PLQ,$A69-1,AM$15-1,1,1)),IF($E69&lt;&gt;1,IF(ISNUMBER(INDEX(Import.PLE,Detalhamento!$E69,Detalhamento!AM$15)),IF(INDEX(Import.PLE,Detalhamento!$E69,Detalhamento!AM$15)&lt;=mediçao,0,OFFSET(Import.PLQ,$A69-1,AM$15-1,1,1)),OFFSET(Import.PLQ,$A69-1,AM$15-1,1,1)),(1-PLE!$AA$28)*OFFSET(Import.PLQ,$A69-1,AM$15-1,1,1))))</f>
        <v>0</v>
      </c>
      <c r="AN69" s="183">
        <f ca="1">IF(AN$13="",0,CHOOSE(Detalhamento.OpçãoServiços,OFFSET(Import.PLQ,$A69-1,AN$15-1,1,1),IF($E69&lt;&gt;1,IF(ISNUMBER(INDEX(Import.PLE,Detalhamento!$E69,Detalhamento!AN$15)),IF(INDEX(Import.PLE,Detalhamento!$E69,Detalhamento!AN$15)&lt;=mediçao,OFFSET(Import.PLQ,$A69-1,AN$15-1,1,1),0),0),PLE!$AA$28*OFFSET(Import.PLQ,$A69-1,AN$15-1,1,1)),IF($E69&lt;&gt;1,IF(ISNUMBER(INDEX(Import.PLE,Detalhamento!$E69,Detalhamento!AN$15)),IF(INDEX(Import.PLE,Detalhamento!$E69,Detalhamento!AN$15)&lt;=mediçao,0,OFFSET(Import.PLQ,$A69-1,AN$15-1,1,1)),OFFSET(Import.PLQ,$A69-1,AN$15-1,1,1)),(1-PLE!$AA$28)*OFFSET(Import.PLQ,$A69-1,AN$15-1,1,1))))</f>
        <v>0</v>
      </c>
      <c r="AO69" s="183">
        <f ca="1">IF(AO$13="",0,CHOOSE(Detalhamento.OpçãoServiços,OFFSET(Import.PLQ,$A69-1,AO$15-1,1,1),IF($E69&lt;&gt;1,IF(ISNUMBER(INDEX(Import.PLE,Detalhamento!$E69,Detalhamento!AO$15)),IF(INDEX(Import.PLE,Detalhamento!$E69,Detalhamento!AO$15)&lt;=mediçao,OFFSET(Import.PLQ,$A69-1,AO$15-1,1,1),0),0),PLE!$AA$28*OFFSET(Import.PLQ,$A69-1,AO$15-1,1,1)),IF($E69&lt;&gt;1,IF(ISNUMBER(INDEX(Import.PLE,Detalhamento!$E69,Detalhamento!AO$15)),IF(INDEX(Import.PLE,Detalhamento!$E69,Detalhamento!AO$15)&lt;=mediçao,0,OFFSET(Import.PLQ,$A69-1,AO$15-1,1,1)),OFFSET(Import.PLQ,$A69-1,AO$15-1,1,1)),(1-PLE!$AA$28)*OFFSET(Import.PLQ,$A69-1,AO$15-1,1,1))))</f>
        <v>0</v>
      </c>
      <c r="AP69" s="183">
        <f ca="1">IF(AP$13="",0,CHOOSE(Detalhamento.OpçãoServiços,OFFSET(Import.PLQ,$A69-1,AP$15-1,1,1),IF($E69&lt;&gt;1,IF(ISNUMBER(INDEX(Import.PLE,Detalhamento!$E69,Detalhamento!AP$15)),IF(INDEX(Import.PLE,Detalhamento!$E69,Detalhamento!AP$15)&lt;=mediçao,OFFSET(Import.PLQ,$A69-1,AP$15-1,1,1),0),0),PLE!$AA$28*OFFSET(Import.PLQ,$A69-1,AP$15-1,1,1)),IF($E69&lt;&gt;1,IF(ISNUMBER(INDEX(Import.PLE,Detalhamento!$E69,Detalhamento!AP$15)),IF(INDEX(Import.PLE,Detalhamento!$E69,Detalhamento!AP$15)&lt;=mediçao,0,OFFSET(Import.PLQ,$A69-1,AP$15-1,1,1)),OFFSET(Import.PLQ,$A69-1,AP$15-1,1,1)),(1-PLE!$AA$28)*OFFSET(Import.PLQ,$A69-1,AP$15-1,1,1))))</f>
        <v>0</v>
      </c>
      <c r="AQ69" s="183">
        <f ca="1">IF(AQ$13="",0,CHOOSE(Detalhamento.OpçãoServiços,OFFSET(Import.PLQ,$A69-1,AQ$15-1,1,1),IF($E69&lt;&gt;1,IF(ISNUMBER(INDEX(Import.PLE,Detalhamento!$E69,Detalhamento!AQ$15)),IF(INDEX(Import.PLE,Detalhamento!$E69,Detalhamento!AQ$15)&lt;=mediçao,OFFSET(Import.PLQ,$A69-1,AQ$15-1,1,1),0),0),PLE!$AA$28*OFFSET(Import.PLQ,$A69-1,AQ$15-1,1,1)),IF($E69&lt;&gt;1,IF(ISNUMBER(INDEX(Import.PLE,Detalhamento!$E69,Detalhamento!AQ$15)),IF(INDEX(Import.PLE,Detalhamento!$E69,Detalhamento!AQ$15)&lt;=mediçao,0,OFFSET(Import.PLQ,$A69-1,AQ$15-1,1,1)),OFFSET(Import.PLQ,$A69-1,AQ$15-1,1,1)),(1-PLE!$AA$28)*OFFSET(Import.PLQ,$A69-1,AQ$15-1,1,1))))</f>
        <v>0</v>
      </c>
      <c r="AR69" s="183">
        <f ca="1">IF(AR$13="",0,CHOOSE(Detalhamento.OpçãoServiços,OFFSET(Import.PLQ,$A69-1,AR$15-1,1,1),IF($E69&lt;&gt;1,IF(ISNUMBER(INDEX(Import.PLE,Detalhamento!$E69,Detalhamento!AR$15)),IF(INDEX(Import.PLE,Detalhamento!$E69,Detalhamento!AR$15)&lt;=mediçao,OFFSET(Import.PLQ,$A69-1,AR$15-1,1,1),0),0),PLE!$AA$28*OFFSET(Import.PLQ,$A69-1,AR$15-1,1,1)),IF($E69&lt;&gt;1,IF(ISNUMBER(INDEX(Import.PLE,Detalhamento!$E69,Detalhamento!AR$15)),IF(INDEX(Import.PLE,Detalhamento!$E69,Detalhamento!AR$15)&lt;=mediçao,0,OFFSET(Import.PLQ,$A69-1,AR$15-1,1,1)),OFFSET(Import.PLQ,$A69-1,AR$15-1,1,1)),(1-PLE!$AA$28)*OFFSET(Import.PLQ,$A69-1,AR$15-1,1,1))))</f>
        <v>0</v>
      </c>
      <c r="AS69" s="183">
        <f ca="1">IF(AS$13="",0,CHOOSE(Detalhamento.OpçãoServiços,OFFSET(Import.PLQ,$A69-1,AS$15-1,1,1),IF($E69&lt;&gt;1,IF(ISNUMBER(INDEX(Import.PLE,Detalhamento!$E69,Detalhamento!AS$15)),IF(INDEX(Import.PLE,Detalhamento!$E69,Detalhamento!AS$15)&lt;=mediçao,OFFSET(Import.PLQ,$A69-1,AS$15-1,1,1),0),0),PLE!$AA$28*OFFSET(Import.PLQ,$A69-1,AS$15-1,1,1)),IF($E69&lt;&gt;1,IF(ISNUMBER(INDEX(Import.PLE,Detalhamento!$E69,Detalhamento!AS$15)),IF(INDEX(Import.PLE,Detalhamento!$E69,Detalhamento!AS$15)&lt;=mediçao,0,OFFSET(Import.PLQ,$A69-1,AS$15-1,1,1)),OFFSET(Import.PLQ,$A69-1,AS$15-1,1,1)),(1-PLE!$AA$28)*OFFSET(Import.PLQ,$A69-1,AS$15-1,1,1))))</f>
        <v>0</v>
      </c>
      <c r="AT69" s="183">
        <f ca="1">IF(AT$13="",0,CHOOSE(Detalhamento.OpçãoServiços,OFFSET(Import.PLQ,$A69-1,AT$15-1,1,1),IF($E69&lt;&gt;1,IF(ISNUMBER(INDEX(Import.PLE,Detalhamento!$E69,Detalhamento!AT$15)),IF(INDEX(Import.PLE,Detalhamento!$E69,Detalhamento!AT$15)&lt;=mediçao,OFFSET(Import.PLQ,$A69-1,AT$15-1,1,1),0),0),PLE!$AA$28*OFFSET(Import.PLQ,$A69-1,AT$15-1,1,1)),IF($E69&lt;&gt;1,IF(ISNUMBER(INDEX(Import.PLE,Detalhamento!$E69,Detalhamento!AT$15)),IF(INDEX(Import.PLE,Detalhamento!$E69,Detalhamento!AT$15)&lt;=mediçao,0,OFFSET(Import.PLQ,$A69-1,AT$15-1,1,1)),OFFSET(Import.PLQ,$A69-1,AT$15-1,1,1)),(1-PLE!$AA$28)*OFFSET(Import.PLQ,$A69-1,AT$15-1,1,1))))</f>
        <v>0</v>
      </c>
      <c r="AU69" s="183">
        <f ca="1">IF(AU$13="",0,CHOOSE(Detalhamento.OpçãoServiços,OFFSET(Import.PLQ,$A69-1,AU$15-1,1,1),IF($E69&lt;&gt;1,IF(ISNUMBER(INDEX(Import.PLE,Detalhamento!$E69,Detalhamento!AU$15)),IF(INDEX(Import.PLE,Detalhamento!$E69,Detalhamento!AU$15)&lt;=mediçao,OFFSET(Import.PLQ,$A69-1,AU$15-1,1,1),0),0),PLE!$AA$28*OFFSET(Import.PLQ,$A69-1,AU$15-1,1,1)),IF($E69&lt;&gt;1,IF(ISNUMBER(INDEX(Import.PLE,Detalhamento!$E69,Detalhamento!AU$15)),IF(INDEX(Import.PLE,Detalhamento!$E69,Detalhamento!AU$15)&lt;=mediçao,0,OFFSET(Import.PLQ,$A69-1,AU$15-1,1,1)),OFFSET(Import.PLQ,$A69-1,AU$15-1,1,1)),(1-PLE!$AA$28)*OFFSET(Import.PLQ,$A69-1,AU$15-1,1,1))))</f>
        <v>0</v>
      </c>
      <c r="AV69" s="183">
        <f ca="1">IF(AV$13="",0,CHOOSE(Detalhamento.OpçãoServiços,OFFSET(Import.PLQ,$A69-1,AV$15-1,1,1),IF($E69&lt;&gt;1,IF(ISNUMBER(INDEX(Import.PLE,Detalhamento!$E69,Detalhamento!AV$15)),IF(INDEX(Import.PLE,Detalhamento!$E69,Detalhamento!AV$15)&lt;=mediçao,OFFSET(Import.PLQ,$A69-1,AV$15-1,1,1),0),0),PLE!$AA$28*OFFSET(Import.PLQ,$A69-1,AV$15-1,1,1)),IF($E69&lt;&gt;1,IF(ISNUMBER(INDEX(Import.PLE,Detalhamento!$E69,Detalhamento!AV$15)),IF(INDEX(Import.PLE,Detalhamento!$E69,Detalhamento!AV$15)&lt;=mediçao,0,OFFSET(Import.PLQ,$A69-1,AV$15-1,1,1)),OFFSET(Import.PLQ,$A69-1,AV$15-1,1,1)),(1-PLE!$AA$28)*OFFSET(Import.PLQ,$A69-1,AV$15-1,1,1))))</f>
        <v>0</v>
      </c>
      <c r="AW69" s="183">
        <f ca="1">IF(AW$13="",0,CHOOSE(Detalhamento.OpçãoServiços,OFFSET(Import.PLQ,$A69-1,AW$15-1,1,1),IF($E69&lt;&gt;1,IF(ISNUMBER(INDEX(Import.PLE,Detalhamento!$E69,Detalhamento!AW$15)),IF(INDEX(Import.PLE,Detalhamento!$E69,Detalhamento!AW$15)&lt;=mediçao,OFFSET(Import.PLQ,$A69-1,AW$15-1,1,1),0),0),PLE!$AA$28*OFFSET(Import.PLQ,$A69-1,AW$15-1,1,1)),IF($E69&lt;&gt;1,IF(ISNUMBER(INDEX(Import.PLE,Detalhamento!$E69,Detalhamento!AW$15)),IF(INDEX(Import.PLE,Detalhamento!$E69,Detalhamento!AW$15)&lt;=mediçao,0,OFFSET(Import.PLQ,$A69-1,AW$15-1,1,1)),OFFSET(Import.PLQ,$A69-1,AW$15-1,1,1)),(1-PLE!$AA$28)*OFFSET(Import.PLQ,$A69-1,AW$15-1,1,1))))</f>
        <v>0</v>
      </c>
      <c r="AX69" s="183">
        <f ca="1">IF(AX$13="",0,CHOOSE(Detalhamento.OpçãoServiços,OFFSET(Import.PLQ,$A69-1,AX$15-1,1,1),IF($E69&lt;&gt;1,IF(ISNUMBER(INDEX(Import.PLE,Detalhamento!$E69,Detalhamento!AX$15)),IF(INDEX(Import.PLE,Detalhamento!$E69,Detalhamento!AX$15)&lt;=mediçao,OFFSET(Import.PLQ,$A69-1,AX$15-1,1,1),0),0),PLE!$AA$28*OFFSET(Import.PLQ,$A69-1,AX$15-1,1,1)),IF($E69&lt;&gt;1,IF(ISNUMBER(INDEX(Import.PLE,Detalhamento!$E69,Detalhamento!AX$15)),IF(INDEX(Import.PLE,Detalhamento!$E69,Detalhamento!AX$15)&lt;=mediçao,0,OFFSET(Import.PLQ,$A69-1,AX$15-1,1,1)),OFFSET(Import.PLQ,$A69-1,AX$15-1,1,1)),(1-PLE!$AA$28)*OFFSET(Import.PLQ,$A69-1,AX$15-1,1,1))))</f>
        <v>0</v>
      </c>
      <c r="AY69" s="183">
        <f ca="1">IF(AY$13="",0,CHOOSE(Detalhamento.OpçãoServiços,OFFSET(Import.PLQ,$A69-1,AY$15-1,1,1),IF($E69&lt;&gt;1,IF(ISNUMBER(INDEX(Import.PLE,Detalhamento!$E69,Detalhamento!AY$15)),IF(INDEX(Import.PLE,Detalhamento!$E69,Detalhamento!AY$15)&lt;=mediçao,OFFSET(Import.PLQ,$A69-1,AY$15-1,1,1),0),0),PLE!$AA$28*OFFSET(Import.PLQ,$A69-1,AY$15-1,1,1)),IF($E69&lt;&gt;1,IF(ISNUMBER(INDEX(Import.PLE,Detalhamento!$E69,Detalhamento!AY$15)),IF(INDEX(Import.PLE,Detalhamento!$E69,Detalhamento!AY$15)&lt;=mediçao,0,OFFSET(Import.PLQ,$A69-1,AY$15-1,1,1)),OFFSET(Import.PLQ,$A69-1,AY$15-1,1,1)),(1-PLE!$AA$28)*OFFSET(Import.PLQ,$A69-1,AY$15-1,1,1))))</f>
        <v>0</v>
      </c>
      <c r="AZ69" s="183">
        <f ca="1">IF(AZ$13="",0,CHOOSE(Detalhamento.OpçãoServiços,OFFSET(Import.PLQ,$A69-1,AZ$15-1,1,1),IF($E69&lt;&gt;1,IF(ISNUMBER(INDEX(Import.PLE,Detalhamento!$E69,Detalhamento!AZ$15)),IF(INDEX(Import.PLE,Detalhamento!$E69,Detalhamento!AZ$15)&lt;=mediçao,OFFSET(Import.PLQ,$A69-1,AZ$15-1,1,1),0),0),PLE!$AA$28*OFFSET(Import.PLQ,$A69-1,AZ$15-1,1,1)),IF($E69&lt;&gt;1,IF(ISNUMBER(INDEX(Import.PLE,Detalhamento!$E69,Detalhamento!AZ$15)),IF(INDEX(Import.PLE,Detalhamento!$E69,Detalhamento!AZ$15)&lt;=mediçao,0,OFFSET(Import.PLQ,$A69-1,AZ$15-1,1,1)),OFFSET(Import.PLQ,$A69-1,AZ$15-1,1,1)),(1-PLE!$AA$28)*OFFSET(Import.PLQ,$A69-1,AZ$15-1,1,1))))</f>
        <v>0</v>
      </c>
      <c r="BA69" s="183">
        <f ca="1">IF(BA$13="",0,CHOOSE(Detalhamento.OpçãoServiços,OFFSET(Import.PLQ,$A69-1,BA$15-1,1,1),IF($E69&lt;&gt;1,IF(ISNUMBER(INDEX(Import.PLE,Detalhamento!$E69,Detalhamento!BA$15)),IF(INDEX(Import.PLE,Detalhamento!$E69,Detalhamento!BA$15)&lt;=mediçao,OFFSET(Import.PLQ,$A69-1,BA$15-1,1,1),0),0),PLE!$AA$28*OFFSET(Import.PLQ,$A69-1,BA$15-1,1,1)),IF($E69&lt;&gt;1,IF(ISNUMBER(INDEX(Import.PLE,Detalhamento!$E69,Detalhamento!BA$15)),IF(INDEX(Import.PLE,Detalhamento!$E69,Detalhamento!BA$15)&lt;=mediçao,0,OFFSET(Import.PLQ,$A69-1,BA$15-1,1,1)),OFFSET(Import.PLQ,$A69-1,BA$15-1,1,1)),(1-PLE!$AA$28)*OFFSET(Import.PLQ,$A69-1,BA$15-1,1,1))))</f>
        <v>0</v>
      </c>
      <c r="BB69" s="183">
        <f ca="1">IF(BB$13="",0,CHOOSE(Detalhamento.OpçãoServiços,OFFSET(Import.PLQ,$A69-1,BB$15-1,1,1),IF($E69&lt;&gt;1,IF(ISNUMBER(INDEX(Import.PLE,Detalhamento!$E69,Detalhamento!BB$15)),IF(INDEX(Import.PLE,Detalhamento!$E69,Detalhamento!BB$15)&lt;=mediçao,OFFSET(Import.PLQ,$A69-1,BB$15-1,1,1),0),0),PLE!$AA$28*OFFSET(Import.PLQ,$A69-1,BB$15-1,1,1)),IF($E69&lt;&gt;1,IF(ISNUMBER(INDEX(Import.PLE,Detalhamento!$E69,Detalhamento!BB$15)),IF(INDEX(Import.PLE,Detalhamento!$E69,Detalhamento!BB$15)&lt;=mediçao,0,OFFSET(Import.PLQ,$A69-1,BB$15-1,1,1)),OFFSET(Import.PLQ,$A69-1,BB$15-1,1,1)),(1-PLE!$AA$28)*OFFSET(Import.PLQ,$A69-1,BB$15-1,1,1))))</f>
        <v>0</v>
      </c>
      <c r="BC69" s="183">
        <f ca="1">IF(BC$13="",0,CHOOSE(Detalhamento.OpçãoServiços,OFFSET(Import.PLQ,$A69-1,BC$15-1,1,1),IF($E69&lt;&gt;1,IF(ISNUMBER(INDEX(Import.PLE,Detalhamento!$E69,Detalhamento!BC$15)),IF(INDEX(Import.PLE,Detalhamento!$E69,Detalhamento!BC$15)&lt;=mediçao,OFFSET(Import.PLQ,$A69-1,BC$15-1,1,1),0),0),PLE!$AA$28*OFFSET(Import.PLQ,$A69-1,BC$15-1,1,1)),IF($E69&lt;&gt;1,IF(ISNUMBER(INDEX(Import.PLE,Detalhamento!$E69,Detalhamento!BC$15)),IF(INDEX(Import.PLE,Detalhamento!$E69,Detalhamento!BC$15)&lt;=mediçao,0,OFFSET(Import.PLQ,$A69-1,BC$15-1,1,1)),OFFSET(Import.PLQ,$A69-1,BC$15-1,1,1)),(1-PLE!$AA$28)*OFFSET(Import.PLQ,$A69-1,BC$15-1,1,1))))</f>
        <v>0</v>
      </c>
      <c r="BD69" s="183">
        <f ca="1">IF(BD$13="",0,CHOOSE(Detalhamento.OpçãoServiços,OFFSET(Import.PLQ,$A69-1,BD$15-1,1,1),IF($E69&lt;&gt;1,IF(ISNUMBER(INDEX(Import.PLE,Detalhamento!$E69,Detalhamento!BD$15)),IF(INDEX(Import.PLE,Detalhamento!$E69,Detalhamento!BD$15)&lt;=mediçao,OFFSET(Import.PLQ,$A69-1,BD$15-1,1,1),0),0),PLE!$AA$28*OFFSET(Import.PLQ,$A69-1,BD$15-1,1,1)),IF($E69&lt;&gt;1,IF(ISNUMBER(INDEX(Import.PLE,Detalhamento!$E69,Detalhamento!BD$15)),IF(INDEX(Import.PLE,Detalhamento!$E69,Detalhamento!BD$15)&lt;=mediçao,0,OFFSET(Import.PLQ,$A69-1,BD$15-1,1,1)),OFFSET(Import.PLQ,$A69-1,BD$15-1,1,1)),(1-PLE!$AA$28)*OFFSET(Import.PLQ,$A69-1,BD$15-1,1,1))))</f>
        <v>0</v>
      </c>
      <c r="BE69" s="183">
        <f ca="1">IF(BE$13="",0,CHOOSE(Detalhamento.OpçãoServiços,OFFSET(Import.PLQ,$A69-1,BE$15-1,1,1),IF($E69&lt;&gt;1,IF(ISNUMBER(INDEX(Import.PLE,Detalhamento!$E69,Detalhamento!BE$15)),IF(INDEX(Import.PLE,Detalhamento!$E69,Detalhamento!BE$15)&lt;=mediçao,OFFSET(Import.PLQ,$A69-1,BE$15-1,1,1),0),0),PLE!$AA$28*OFFSET(Import.PLQ,$A69-1,BE$15-1,1,1)),IF($E69&lt;&gt;1,IF(ISNUMBER(INDEX(Import.PLE,Detalhamento!$E69,Detalhamento!BE$15)),IF(INDEX(Import.PLE,Detalhamento!$E69,Detalhamento!BE$15)&lt;=mediçao,0,OFFSET(Import.PLQ,$A69-1,BE$15-1,1,1)),OFFSET(Import.PLQ,$A69-1,BE$15-1,1,1)),(1-PLE!$AA$28)*OFFSET(Import.PLQ,$A69-1,BE$15-1,1,1))))</f>
        <v>0</v>
      </c>
      <c r="BF69" s="183">
        <f ca="1">IF(BF$13="",0,CHOOSE(Detalhamento.OpçãoServiços,OFFSET(Import.PLQ,$A69-1,BF$15-1,1,1),IF($E69&lt;&gt;1,IF(ISNUMBER(INDEX(Import.PLE,Detalhamento!$E69,Detalhamento!BF$15)),IF(INDEX(Import.PLE,Detalhamento!$E69,Detalhamento!BF$15)&lt;=mediçao,OFFSET(Import.PLQ,$A69-1,BF$15-1,1,1),0),0),PLE!$AA$28*OFFSET(Import.PLQ,$A69-1,BF$15-1,1,1)),IF($E69&lt;&gt;1,IF(ISNUMBER(INDEX(Import.PLE,Detalhamento!$E69,Detalhamento!BF$15)),IF(INDEX(Import.PLE,Detalhamento!$E69,Detalhamento!BF$15)&lt;=mediçao,0,OFFSET(Import.PLQ,$A69-1,BF$15-1,1,1)),OFFSET(Import.PLQ,$A69-1,BF$15-1,1,1)),(1-PLE!$AA$28)*OFFSET(Import.PLQ,$A69-1,BF$15-1,1,1))))</f>
        <v>0</v>
      </c>
      <c r="BG69" s="183">
        <f ca="1">IF(BG$13="",0,CHOOSE(Detalhamento.OpçãoServiços,OFFSET(Import.PLQ,$A69-1,BG$15-1,1,1),IF($E69&lt;&gt;1,IF(ISNUMBER(INDEX(Import.PLE,Detalhamento!$E69,Detalhamento!BG$15)),IF(INDEX(Import.PLE,Detalhamento!$E69,Detalhamento!BG$15)&lt;=mediçao,OFFSET(Import.PLQ,$A69-1,BG$15-1,1,1),0),0),PLE!$AA$28*OFFSET(Import.PLQ,$A69-1,BG$15-1,1,1)),IF($E69&lt;&gt;1,IF(ISNUMBER(INDEX(Import.PLE,Detalhamento!$E69,Detalhamento!BG$15)),IF(INDEX(Import.PLE,Detalhamento!$E69,Detalhamento!BG$15)&lt;=mediçao,0,OFFSET(Import.PLQ,$A69-1,BG$15-1,1,1)),OFFSET(Import.PLQ,$A69-1,BG$15-1,1,1)),(1-PLE!$AA$28)*OFFSET(Import.PLQ,$A69-1,BG$15-1,1,1))))</f>
        <v>0</v>
      </c>
      <c r="BH69" s="183">
        <f ca="1">IF(BH$13="",0,CHOOSE(Detalhamento.OpçãoServiços,OFFSET(Import.PLQ,$A69-1,BH$15-1,1,1),IF($E69&lt;&gt;1,IF(ISNUMBER(INDEX(Import.PLE,Detalhamento!$E69,Detalhamento!BH$15)),IF(INDEX(Import.PLE,Detalhamento!$E69,Detalhamento!BH$15)&lt;=mediçao,OFFSET(Import.PLQ,$A69-1,BH$15-1,1,1),0),0),PLE!$AA$28*OFFSET(Import.PLQ,$A69-1,BH$15-1,1,1)),IF($E69&lt;&gt;1,IF(ISNUMBER(INDEX(Import.PLE,Detalhamento!$E69,Detalhamento!BH$15)),IF(INDEX(Import.PLE,Detalhamento!$E69,Detalhamento!BH$15)&lt;=mediçao,0,OFFSET(Import.PLQ,$A69-1,BH$15-1,1,1)),OFFSET(Import.PLQ,$A69-1,BH$15-1,1,1)),(1-PLE!$AA$28)*OFFSET(Import.PLQ,$A69-1,BH$15-1,1,1))))</f>
        <v>0</v>
      </c>
      <c r="BI69" s="183">
        <f ca="1">IF(BI$13="",0,CHOOSE(Detalhamento.OpçãoServiços,OFFSET(Import.PLQ,$A69-1,BI$15-1,1,1),IF($E69&lt;&gt;1,IF(ISNUMBER(INDEX(Import.PLE,Detalhamento!$E69,Detalhamento!BI$15)),IF(INDEX(Import.PLE,Detalhamento!$E69,Detalhamento!BI$15)&lt;=mediçao,OFFSET(Import.PLQ,$A69-1,BI$15-1,1,1),0),0),PLE!$AA$28*OFFSET(Import.PLQ,$A69-1,BI$15-1,1,1)),IF($E69&lt;&gt;1,IF(ISNUMBER(INDEX(Import.PLE,Detalhamento!$E69,Detalhamento!BI$15)),IF(INDEX(Import.PLE,Detalhamento!$E69,Detalhamento!BI$15)&lt;=mediçao,0,OFFSET(Import.PLQ,$A69-1,BI$15-1,1,1)),OFFSET(Import.PLQ,$A69-1,BI$15-1,1,1)),(1-PLE!$AA$28)*OFFSET(Import.PLQ,$A69-1,BI$15-1,1,1))))</f>
        <v>0</v>
      </c>
    </row>
    <row r="70" spans="1:61" ht="33.75" x14ac:dyDescent="0.2">
      <c r="A70" s="196">
        <v>44</v>
      </c>
      <c r="B70" s="28" t="str">
        <f t="shared" ca="1" si="15"/>
        <v>Serviço</v>
      </c>
      <c r="E70" s="193">
        <f t="shared" ca="1" si="16"/>
        <v>10</v>
      </c>
      <c r="F70" s="194">
        <f t="shared" ca="1" si="17"/>
        <v>100044</v>
      </c>
      <c r="G70" s="194" t="str">
        <f t="shared" ca="1" si="20"/>
        <v>10.8</v>
      </c>
      <c r="H70" s="222" t="str">
        <f t="shared" ca="1" si="20"/>
        <v>FORNECIMENTO E IMPLANTAÇÃO DE SUPORTE METÁLICO GALVANIZADO PARA PLACA DE ADVERTÊNCIA - LADO DE 0,60 M</v>
      </c>
      <c r="I70" s="48" t="str">
        <f t="shared" ca="1" si="18"/>
        <v>UND.</v>
      </c>
      <c r="J70" s="183">
        <f t="shared" ca="1" si="19"/>
        <v>12</v>
      </c>
      <c r="K70" s="83"/>
      <c r="L70" s="183">
        <f ca="1">IF(L$13="",0,CHOOSE(Detalhamento.OpçãoServiços,OFFSET(Import.PLQ,$A70-1,L$15-1,1,1),IF($E70&lt;&gt;1,IF(ISNUMBER(INDEX(Import.PLE,Detalhamento!$E70,Detalhamento!L$15)),IF(INDEX(Import.PLE,Detalhamento!$E70,Detalhamento!L$15)&lt;=mediçao,OFFSET(Import.PLQ,$A70-1,L$15-1,1,1),0),0),PLE!$AA$28*OFFSET(Import.PLQ,$A70-1,L$15-1,1,1)),IF($E70&lt;&gt;1,IF(ISNUMBER(INDEX(Import.PLE,Detalhamento!$E70,Detalhamento!L$15)),IF(INDEX(Import.PLE,Detalhamento!$E70,Detalhamento!L$15)&lt;=mediçao,0,OFFSET(Import.PLQ,$A70-1,L$15-1,1,1)),OFFSET(Import.PLQ,$A70-1,L$15-1,1,1)),(1-PLE!$AA$28)*OFFSET(Import.PLQ,$A70-1,L$15-1,1,1))))</f>
        <v>0</v>
      </c>
      <c r="M70" s="183">
        <f ca="1">IF(M$13="",0,CHOOSE(Detalhamento.OpçãoServiços,OFFSET(Import.PLQ,$A70-1,M$15-1,1,1),IF($E70&lt;&gt;1,IF(ISNUMBER(INDEX(Import.PLE,Detalhamento!$E70,Detalhamento!M$15)),IF(INDEX(Import.PLE,Detalhamento!$E70,Detalhamento!M$15)&lt;=mediçao,OFFSET(Import.PLQ,$A70-1,M$15-1,1,1),0),0),PLE!$AA$28*OFFSET(Import.PLQ,$A70-1,M$15-1,1,1)),IF($E70&lt;&gt;1,IF(ISNUMBER(INDEX(Import.PLE,Detalhamento!$E70,Detalhamento!M$15)),IF(INDEX(Import.PLE,Detalhamento!$E70,Detalhamento!M$15)&lt;=mediçao,0,OFFSET(Import.PLQ,$A70-1,M$15-1,1,1)),OFFSET(Import.PLQ,$A70-1,M$15-1,1,1)),(1-PLE!$AA$28)*OFFSET(Import.PLQ,$A70-1,M$15-1,1,1))))</f>
        <v>0</v>
      </c>
      <c r="N70" s="183">
        <f ca="1">IF(N$13="",0,CHOOSE(Detalhamento.OpçãoServiços,OFFSET(Import.PLQ,$A70-1,N$15-1,1,1),IF($E70&lt;&gt;1,IF(ISNUMBER(INDEX(Import.PLE,Detalhamento!$E70,Detalhamento!N$15)),IF(INDEX(Import.PLE,Detalhamento!$E70,Detalhamento!N$15)&lt;=mediçao,OFFSET(Import.PLQ,$A70-1,N$15-1,1,1),0),0),PLE!$AA$28*OFFSET(Import.PLQ,$A70-1,N$15-1,1,1)),IF($E70&lt;&gt;1,IF(ISNUMBER(INDEX(Import.PLE,Detalhamento!$E70,Detalhamento!N$15)),IF(INDEX(Import.PLE,Detalhamento!$E70,Detalhamento!N$15)&lt;=mediçao,0,OFFSET(Import.PLQ,$A70-1,N$15-1,1,1)),OFFSET(Import.PLQ,$A70-1,N$15-1,1,1)),(1-PLE!$AA$28)*OFFSET(Import.PLQ,$A70-1,N$15-1,1,1))))</f>
        <v>0</v>
      </c>
      <c r="O70" s="183">
        <f ca="1">IF(O$13="",0,CHOOSE(Detalhamento.OpçãoServiços,OFFSET(Import.PLQ,$A70-1,O$15-1,1,1),IF($E70&lt;&gt;1,IF(ISNUMBER(INDEX(Import.PLE,Detalhamento!$E70,Detalhamento!O$15)),IF(INDEX(Import.PLE,Detalhamento!$E70,Detalhamento!O$15)&lt;=mediçao,OFFSET(Import.PLQ,$A70-1,O$15-1,1,1),0),0),PLE!$AA$28*OFFSET(Import.PLQ,$A70-1,O$15-1,1,1)),IF($E70&lt;&gt;1,IF(ISNUMBER(INDEX(Import.PLE,Detalhamento!$E70,Detalhamento!O$15)),IF(INDEX(Import.PLE,Detalhamento!$E70,Detalhamento!O$15)&lt;=mediçao,0,OFFSET(Import.PLQ,$A70-1,O$15-1,1,1)),OFFSET(Import.PLQ,$A70-1,O$15-1,1,1)),(1-PLE!$AA$28)*OFFSET(Import.PLQ,$A70-1,O$15-1,1,1))))</f>
        <v>12</v>
      </c>
      <c r="P70" s="183">
        <f ca="1">IF(P$13="",0,CHOOSE(Detalhamento.OpçãoServiços,OFFSET(Import.PLQ,$A70-1,P$15-1,1,1),IF($E70&lt;&gt;1,IF(ISNUMBER(INDEX(Import.PLE,Detalhamento!$E70,Detalhamento!P$15)),IF(INDEX(Import.PLE,Detalhamento!$E70,Detalhamento!P$15)&lt;=mediçao,OFFSET(Import.PLQ,$A70-1,P$15-1,1,1),0),0),PLE!$AA$28*OFFSET(Import.PLQ,$A70-1,P$15-1,1,1)),IF($E70&lt;&gt;1,IF(ISNUMBER(INDEX(Import.PLE,Detalhamento!$E70,Detalhamento!P$15)),IF(INDEX(Import.PLE,Detalhamento!$E70,Detalhamento!P$15)&lt;=mediçao,0,OFFSET(Import.PLQ,$A70-1,P$15-1,1,1)),OFFSET(Import.PLQ,$A70-1,P$15-1,1,1)),(1-PLE!$AA$28)*OFFSET(Import.PLQ,$A70-1,P$15-1,1,1))))</f>
        <v>0</v>
      </c>
      <c r="Q70" s="183">
        <f ca="1">IF(Q$13="",0,CHOOSE(Detalhamento.OpçãoServiços,OFFSET(Import.PLQ,$A70-1,Q$15-1,1,1),IF($E70&lt;&gt;1,IF(ISNUMBER(INDEX(Import.PLE,Detalhamento!$E70,Detalhamento!Q$15)),IF(INDEX(Import.PLE,Detalhamento!$E70,Detalhamento!Q$15)&lt;=mediçao,OFFSET(Import.PLQ,$A70-1,Q$15-1,1,1),0),0),PLE!$AA$28*OFFSET(Import.PLQ,$A70-1,Q$15-1,1,1)),IF($E70&lt;&gt;1,IF(ISNUMBER(INDEX(Import.PLE,Detalhamento!$E70,Detalhamento!Q$15)),IF(INDEX(Import.PLE,Detalhamento!$E70,Detalhamento!Q$15)&lt;=mediçao,0,OFFSET(Import.PLQ,$A70-1,Q$15-1,1,1)),OFFSET(Import.PLQ,$A70-1,Q$15-1,1,1)),(1-PLE!$AA$28)*OFFSET(Import.PLQ,$A70-1,Q$15-1,1,1))))</f>
        <v>0</v>
      </c>
      <c r="R70" s="183">
        <f ca="1">IF(R$13="",0,CHOOSE(Detalhamento.OpçãoServiços,OFFSET(Import.PLQ,$A70-1,R$15-1,1,1),IF($E70&lt;&gt;1,IF(ISNUMBER(INDEX(Import.PLE,Detalhamento!$E70,Detalhamento!R$15)),IF(INDEX(Import.PLE,Detalhamento!$E70,Detalhamento!R$15)&lt;=mediçao,OFFSET(Import.PLQ,$A70-1,R$15-1,1,1),0),0),PLE!$AA$28*OFFSET(Import.PLQ,$A70-1,R$15-1,1,1)),IF($E70&lt;&gt;1,IF(ISNUMBER(INDEX(Import.PLE,Detalhamento!$E70,Detalhamento!R$15)),IF(INDEX(Import.PLE,Detalhamento!$E70,Detalhamento!R$15)&lt;=mediçao,0,OFFSET(Import.PLQ,$A70-1,R$15-1,1,1)),OFFSET(Import.PLQ,$A70-1,R$15-1,1,1)),(1-PLE!$AA$28)*OFFSET(Import.PLQ,$A70-1,R$15-1,1,1))))</f>
        <v>0</v>
      </c>
      <c r="S70" s="183">
        <f ca="1">IF(S$13="",0,CHOOSE(Detalhamento.OpçãoServiços,OFFSET(Import.PLQ,$A70-1,S$15-1,1,1),IF($E70&lt;&gt;1,IF(ISNUMBER(INDEX(Import.PLE,Detalhamento!$E70,Detalhamento!S$15)),IF(INDEX(Import.PLE,Detalhamento!$E70,Detalhamento!S$15)&lt;=mediçao,OFFSET(Import.PLQ,$A70-1,S$15-1,1,1),0),0),PLE!$AA$28*OFFSET(Import.PLQ,$A70-1,S$15-1,1,1)),IF($E70&lt;&gt;1,IF(ISNUMBER(INDEX(Import.PLE,Detalhamento!$E70,Detalhamento!S$15)),IF(INDEX(Import.PLE,Detalhamento!$E70,Detalhamento!S$15)&lt;=mediçao,0,OFFSET(Import.PLQ,$A70-1,S$15-1,1,1)),OFFSET(Import.PLQ,$A70-1,S$15-1,1,1)),(1-PLE!$AA$28)*OFFSET(Import.PLQ,$A70-1,S$15-1,1,1))))</f>
        <v>0</v>
      </c>
      <c r="T70" s="183">
        <f ca="1">IF(T$13="",0,CHOOSE(Detalhamento.OpçãoServiços,OFFSET(Import.PLQ,$A70-1,T$15-1,1,1),IF($E70&lt;&gt;1,IF(ISNUMBER(INDEX(Import.PLE,Detalhamento!$E70,Detalhamento!T$15)),IF(INDEX(Import.PLE,Detalhamento!$E70,Detalhamento!T$15)&lt;=mediçao,OFFSET(Import.PLQ,$A70-1,T$15-1,1,1),0),0),PLE!$AA$28*OFFSET(Import.PLQ,$A70-1,T$15-1,1,1)),IF($E70&lt;&gt;1,IF(ISNUMBER(INDEX(Import.PLE,Detalhamento!$E70,Detalhamento!T$15)),IF(INDEX(Import.PLE,Detalhamento!$E70,Detalhamento!T$15)&lt;=mediçao,0,OFFSET(Import.PLQ,$A70-1,T$15-1,1,1)),OFFSET(Import.PLQ,$A70-1,T$15-1,1,1)),(1-PLE!$AA$28)*OFFSET(Import.PLQ,$A70-1,T$15-1,1,1))))</f>
        <v>0</v>
      </c>
      <c r="U70" s="183">
        <f ca="1">IF(U$13="",0,CHOOSE(Detalhamento.OpçãoServiços,OFFSET(Import.PLQ,$A70-1,U$15-1,1,1),IF($E70&lt;&gt;1,IF(ISNUMBER(INDEX(Import.PLE,Detalhamento!$E70,Detalhamento!U$15)),IF(INDEX(Import.PLE,Detalhamento!$E70,Detalhamento!U$15)&lt;=mediçao,OFFSET(Import.PLQ,$A70-1,U$15-1,1,1),0),0),PLE!$AA$28*OFFSET(Import.PLQ,$A70-1,U$15-1,1,1)),IF($E70&lt;&gt;1,IF(ISNUMBER(INDEX(Import.PLE,Detalhamento!$E70,Detalhamento!U$15)),IF(INDEX(Import.PLE,Detalhamento!$E70,Detalhamento!U$15)&lt;=mediçao,0,OFFSET(Import.PLQ,$A70-1,U$15-1,1,1)),OFFSET(Import.PLQ,$A70-1,U$15-1,1,1)),(1-PLE!$AA$28)*OFFSET(Import.PLQ,$A70-1,U$15-1,1,1))))</f>
        <v>0</v>
      </c>
      <c r="V70" s="183">
        <f ca="1">IF(V$13="",0,CHOOSE(Detalhamento.OpçãoServiços,OFFSET(Import.PLQ,$A70-1,V$15-1,1,1),IF($E70&lt;&gt;1,IF(ISNUMBER(INDEX(Import.PLE,Detalhamento!$E70,Detalhamento!V$15)),IF(INDEX(Import.PLE,Detalhamento!$E70,Detalhamento!V$15)&lt;=mediçao,OFFSET(Import.PLQ,$A70-1,V$15-1,1,1),0),0),PLE!$AA$28*OFFSET(Import.PLQ,$A70-1,V$15-1,1,1)),IF($E70&lt;&gt;1,IF(ISNUMBER(INDEX(Import.PLE,Detalhamento!$E70,Detalhamento!V$15)),IF(INDEX(Import.PLE,Detalhamento!$E70,Detalhamento!V$15)&lt;=mediçao,0,OFFSET(Import.PLQ,$A70-1,V$15-1,1,1)),OFFSET(Import.PLQ,$A70-1,V$15-1,1,1)),(1-PLE!$AA$28)*OFFSET(Import.PLQ,$A70-1,V$15-1,1,1))))</f>
        <v>0</v>
      </c>
      <c r="W70" s="183">
        <f ca="1">IF(W$13="",0,CHOOSE(Detalhamento.OpçãoServiços,OFFSET(Import.PLQ,$A70-1,W$15-1,1,1),IF($E70&lt;&gt;1,IF(ISNUMBER(INDEX(Import.PLE,Detalhamento!$E70,Detalhamento!W$15)),IF(INDEX(Import.PLE,Detalhamento!$E70,Detalhamento!W$15)&lt;=mediçao,OFFSET(Import.PLQ,$A70-1,W$15-1,1,1),0),0),PLE!$AA$28*OFFSET(Import.PLQ,$A70-1,W$15-1,1,1)),IF($E70&lt;&gt;1,IF(ISNUMBER(INDEX(Import.PLE,Detalhamento!$E70,Detalhamento!W$15)),IF(INDEX(Import.PLE,Detalhamento!$E70,Detalhamento!W$15)&lt;=mediçao,0,OFFSET(Import.PLQ,$A70-1,W$15-1,1,1)),OFFSET(Import.PLQ,$A70-1,W$15-1,1,1)),(1-PLE!$AA$28)*OFFSET(Import.PLQ,$A70-1,W$15-1,1,1))))</f>
        <v>0</v>
      </c>
      <c r="X70" s="183">
        <f ca="1">IF(X$13="",0,CHOOSE(Detalhamento.OpçãoServiços,OFFSET(Import.PLQ,$A70-1,X$15-1,1,1),IF($E70&lt;&gt;1,IF(ISNUMBER(INDEX(Import.PLE,Detalhamento!$E70,Detalhamento!X$15)),IF(INDEX(Import.PLE,Detalhamento!$E70,Detalhamento!X$15)&lt;=mediçao,OFFSET(Import.PLQ,$A70-1,X$15-1,1,1),0),0),PLE!$AA$28*OFFSET(Import.PLQ,$A70-1,X$15-1,1,1)),IF($E70&lt;&gt;1,IF(ISNUMBER(INDEX(Import.PLE,Detalhamento!$E70,Detalhamento!X$15)),IF(INDEX(Import.PLE,Detalhamento!$E70,Detalhamento!X$15)&lt;=mediçao,0,OFFSET(Import.PLQ,$A70-1,X$15-1,1,1)),OFFSET(Import.PLQ,$A70-1,X$15-1,1,1)),(1-PLE!$AA$28)*OFFSET(Import.PLQ,$A70-1,X$15-1,1,1))))</f>
        <v>0</v>
      </c>
      <c r="Y70" s="183">
        <f ca="1">IF(Y$13="",0,CHOOSE(Detalhamento.OpçãoServiços,OFFSET(Import.PLQ,$A70-1,Y$15-1,1,1),IF($E70&lt;&gt;1,IF(ISNUMBER(INDEX(Import.PLE,Detalhamento!$E70,Detalhamento!Y$15)),IF(INDEX(Import.PLE,Detalhamento!$E70,Detalhamento!Y$15)&lt;=mediçao,OFFSET(Import.PLQ,$A70-1,Y$15-1,1,1),0),0),PLE!$AA$28*OFFSET(Import.PLQ,$A70-1,Y$15-1,1,1)),IF($E70&lt;&gt;1,IF(ISNUMBER(INDEX(Import.PLE,Detalhamento!$E70,Detalhamento!Y$15)),IF(INDEX(Import.PLE,Detalhamento!$E70,Detalhamento!Y$15)&lt;=mediçao,0,OFFSET(Import.PLQ,$A70-1,Y$15-1,1,1)),OFFSET(Import.PLQ,$A70-1,Y$15-1,1,1)),(1-PLE!$AA$28)*OFFSET(Import.PLQ,$A70-1,Y$15-1,1,1))))</f>
        <v>0</v>
      </c>
      <c r="Z70" s="183">
        <f ca="1">IF(Z$13="",0,CHOOSE(Detalhamento.OpçãoServiços,OFFSET(Import.PLQ,$A70-1,Z$15-1,1,1),IF($E70&lt;&gt;1,IF(ISNUMBER(INDEX(Import.PLE,Detalhamento!$E70,Detalhamento!Z$15)),IF(INDEX(Import.PLE,Detalhamento!$E70,Detalhamento!Z$15)&lt;=mediçao,OFFSET(Import.PLQ,$A70-1,Z$15-1,1,1),0),0),PLE!$AA$28*OFFSET(Import.PLQ,$A70-1,Z$15-1,1,1)),IF($E70&lt;&gt;1,IF(ISNUMBER(INDEX(Import.PLE,Detalhamento!$E70,Detalhamento!Z$15)),IF(INDEX(Import.PLE,Detalhamento!$E70,Detalhamento!Z$15)&lt;=mediçao,0,OFFSET(Import.PLQ,$A70-1,Z$15-1,1,1)),OFFSET(Import.PLQ,$A70-1,Z$15-1,1,1)),(1-PLE!$AA$28)*OFFSET(Import.PLQ,$A70-1,Z$15-1,1,1))))</f>
        <v>0</v>
      </c>
      <c r="AA70" s="183">
        <f ca="1">IF(AA$13="",0,CHOOSE(Detalhamento.OpçãoServiços,OFFSET(Import.PLQ,$A70-1,AA$15-1,1,1),IF($E70&lt;&gt;1,IF(ISNUMBER(INDEX(Import.PLE,Detalhamento!$E70,Detalhamento!AA$15)),IF(INDEX(Import.PLE,Detalhamento!$E70,Detalhamento!AA$15)&lt;=mediçao,OFFSET(Import.PLQ,$A70-1,AA$15-1,1,1),0),0),PLE!$AA$28*OFFSET(Import.PLQ,$A70-1,AA$15-1,1,1)),IF($E70&lt;&gt;1,IF(ISNUMBER(INDEX(Import.PLE,Detalhamento!$E70,Detalhamento!AA$15)),IF(INDEX(Import.PLE,Detalhamento!$E70,Detalhamento!AA$15)&lt;=mediçao,0,OFFSET(Import.PLQ,$A70-1,AA$15-1,1,1)),OFFSET(Import.PLQ,$A70-1,AA$15-1,1,1)),(1-PLE!$AA$28)*OFFSET(Import.PLQ,$A70-1,AA$15-1,1,1))))</f>
        <v>0</v>
      </c>
      <c r="AB70" s="183">
        <f ca="1">IF(AB$13="",0,CHOOSE(Detalhamento.OpçãoServiços,OFFSET(Import.PLQ,$A70-1,AB$15-1,1,1),IF($E70&lt;&gt;1,IF(ISNUMBER(INDEX(Import.PLE,Detalhamento!$E70,Detalhamento!AB$15)),IF(INDEX(Import.PLE,Detalhamento!$E70,Detalhamento!AB$15)&lt;=mediçao,OFFSET(Import.PLQ,$A70-1,AB$15-1,1,1),0),0),PLE!$AA$28*OFFSET(Import.PLQ,$A70-1,AB$15-1,1,1)),IF($E70&lt;&gt;1,IF(ISNUMBER(INDEX(Import.PLE,Detalhamento!$E70,Detalhamento!AB$15)),IF(INDEX(Import.PLE,Detalhamento!$E70,Detalhamento!AB$15)&lt;=mediçao,0,OFFSET(Import.PLQ,$A70-1,AB$15-1,1,1)),OFFSET(Import.PLQ,$A70-1,AB$15-1,1,1)),(1-PLE!$AA$28)*OFFSET(Import.PLQ,$A70-1,AB$15-1,1,1))))</f>
        <v>0</v>
      </c>
      <c r="AC70" s="183">
        <f ca="1">IF(AC$13="",0,CHOOSE(Detalhamento.OpçãoServiços,OFFSET(Import.PLQ,$A70-1,AC$15-1,1,1),IF($E70&lt;&gt;1,IF(ISNUMBER(INDEX(Import.PLE,Detalhamento!$E70,Detalhamento!AC$15)),IF(INDEX(Import.PLE,Detalhamento!$E70,Detalhamento!AC$15)&lt;=mediçao,OFFSET(Import.PLQ,$A70-1,AC$15-1,1,1),0),0),PLE!$AA$28*OFFSET(Import.PLQ,$A70-1,AC$15-1,1,1)),IF($E70&lt;&gt;1,IF(ISNUMBER(INDEX(Import.PLE,Detalhamento!$E70,Detalhamento!AC$15)),IF(INDEX(Import.PLE,Detalhamento!$E70,Detalhamento!AC$15)&lt;=mediçao,0,OFFSET(Import.PLQ,$A70-1,AC$15-1,1,1)),OFFSET(Import.PLQ,$A70-1,AC$15-1,1,1)),(1-PLE!$AA$28)*OFFSET(Import.PLQ,$A70-1,AC$15-1,1,1))))</f>
        <v>0</v>
      </c>
      <c r="AD70" s="183">
        <f ca="1">IF(AD$13="",0,CHOOSE(Detalhamento.OpçãoServiços,OFFSET(Import.PLQ,$A70-1,AD$15-1,1,1),IF($E70&lt;&gt;1,IF(ISNUMBER(INDEX(Import.PLE,Detalhamento!$E70,Detalhamento!AD$15)),IF(INDEX(Import.PLE,Detalhamento!$E70,Detalhamento!AD$15)&lt;=mediçao,OFFSET(Import.PLQ,$A70-1,AD$15-1,1,1),0),0),PLE!$AA$28*OFFSET(Import.PLQ,$A70-1,AD$15-1,1,1)),IF($E70&lt;&gt;1,IF(ISNUMBER(INDEX(Import.PLE,Detalhamento!$E70,Detalhamento!AD$15)),IF(INDEX(Import.PLE,Detalhamento!$E70,Detalhamento!AD$15)&lt;=mediçao,0,OFFSET(Import.PLQ,$A70-1,AD$15-1,1,1)),OFFSET(Import.PLQ,$A70-1,AD$15-1,1,1)),(1-PLE!$AA$28)*OFFSET(Import.PLQ,$A70-1,AD$15-1,1,1))))</f>
        <v>0</v>
      </c>
      <c r="AE70" s="183">
        <f ca="1">IF(AE$13="",0,CHOOSE(Detalhamento.OpçãoServiços,OFFSET(Import.PLQ,$A70-1,AE$15-1,1,1),IF($E70&lt;&gt;1,IF(ISNUMBER(INDEX(Import.PLE,Detalhamento!$E70,Detalhamento!AE$15)),IF(INDEX(Import.PLE,Detalhamento!$E70,Detalhamento!AE$15)&lt;=mediçao,OFFSET(Import.PLQ,$A70-1,AE$15-1,1,1),0),0),PLE!$AA$28*OFFSET(Import.PLQ,$A70-1,AE$15-1,1,1)),IF($E70&lt;&gt;1,IF(ISNUMBER(INDEX(Import.PLE,Detalhamento!$E70,Detalhamento!AE$15)),IF(INDEX(Import.PLE,Detalhamento!$E70,Detalhamento!AE$15)&lt;=mediçao,0,OFFSET(Import.PLQ,$A70-1,AE$15-1,1,1)),OFFSET(Import.PLQ,$A70-1,AE$15-1,1,1)),(1-PLE!$AA$28)*OFFSET(Import.PLQ,$A70-1,AE$15-1,1,1))))</f>
        <v>0</v>
      </c>
      <c r="AF70" s="183">
        <f ca="1">IF(AF$13="",0,CHOOSE(Detalhamento.OpçãoServiços,OFFSET(Import.PLQ,$A70-1,AF$15-1,1,1),IF($E70&lt;&gt;1,IF(ISNUMBER(INDEX(Import.PLE,Detalhamento!$E70,Detalhamento!AF$15)),IF(INDEX(Import.PLE,Detalhamento!$E70,Detalhamento!AF$15)&lt;=mediçao,OFFSET(Import.PLQ,$A70-1,AF$15-1,1,1),0),0),PLE!$AA$28*OFFSET(Import.PLQ,$A70-1,AF$15-1,1,1)),IF($E70&lt;&gt;1,IF(ISNUMBER(INDEX(Import.PLE,Detalhamento!$E70,Detalhamento!AF$15)),IF(INDEX(Import.PLE,Detalhamento!$E70,Detalhamento!AF$15)&lt;=mediçao,0,OFFSET(Import.PLQ,$A70-1,AF$15-1,1,1)),OFFSET(Import.PLQ,$A70-1,AF$15-1,1,1)),(1-PLE!$AA$28)*OFFSET(Import.PLQ,$A70-1,AF$15-1,1,1))))</f>
        <v>0</v>
      </c>
      <c r="AG70" s="183">
        <f ca="1">IF(AG$13="",0,CHOOSE(Detalhamento.OpçãoServiços,OFFSET(Import.PLQ,$A70-1,AG$15-1,1,1),IF($E70&lt;&gt;1,IF(ISNUMBER(INDEX(Import.PLE,Detalhamento!$E70,Detalhamento!AG$15)),IF(INDEX(Import.PLE,Detalhamento!$E70,Detalhamento!AG$15)&lt;=mediçao,OFFSET(Import.PLQ,$A70-1,AG$15-1,1,1),0),0),PLE!$AA$28*OFFSET(Import.PLQ,$A70-1,AG$15-1,1,1)),IF($E70&lt;&gt;1,IF(ISNUMBER(INDEX(Import.PLE,Detalhamento!$E70,Detalhamento!AG$15)),IF(INDEX(Import.PLE,Detalhamento!$E70,Detalhamento!AG$15)&lt;=mediçao,0,OFFSET(Import.PLQ,$A70-1,AG$15-1,1,1)),OFFSET(Import.PLQ,$A70-1,AG$15-1,1,1)),(1-PLE!$AA$28)*OFFSET(Import.PLQ,$A70-1,AG$15-1,1,1))))</f>
        <v>0</v>
      </c>
      <c r="AH70" s="183">
        <f ca="1">IF(AH$13="",0,CHOOSE(Detalhamento.OpçãoServiços,OFFSET(Import.PLQ,$A70-1,AH$15-1,1,1),IF($E70&lt;&gt;1,IF(ISNUMBER(INDEX(Import.PLE,Detalhamento!$E70,Detalhamento!AH$15)),IF(INDEX(Import.PLE,Detalhamento!$E70,Detalhamento!AH$15)&lt;=mediçao,OFFSET(Import.PLQ,$A70-1,AH$15-1,1,1),0),0),PLE!$AA$28*OFFSET(Import.PLQ,$A70-1,AH$15-1,1,1)),IF($E70&lt;&gt;1,IF(ISNUMBER(INDEX(Import.PLE,Detalhamento!$E70,Detalhamento!AH$15)),IF(INDEX(Import.PLE,Detalhamento!$E70,Detalhamento!AH$15)&lt;=mediçao,0,OFFSET(Import.PLQ,$A70-1,AH$15-1,1,1)),OFFSET(Import.PLQ,$A70-1,AH$15-1,1,1)),(1-PLE!$AA$28)*OFFSET(Import.PLQ,$A70-1,AH$15-1,1,1))))</f>
        <v>0</v>
      </c>
      <c r="AI70" s="183">
        <f ca="1">IF(AI$13="",0,CHOOSE(Detalhamento.OpçãoServiços,OFFSET(Import.PLQ,$A70-1,AI$15-1,1,1),IF($E70&lt;&gt;1,IF(ISNUMBER(INDEX(Import.PLE,Detalhamento!$E70,Detalhamento!AI$15)),IF(INDEX(Import.PLE,Detalhamento!$E70,Detalhamento!AI$15)&lt;=mediçao,OFFSET(Import.PLQ,$A70-1,AI$15-1,1,1),0),0),PLE!$AA$28*OFFSET(Import.PLQ,$A70-1,AI$15-1,1,1)),IF($E70&lt;&gt;1,IF(ISNUMBER(INDEX(Import.PLE,Detalhamento!$E70,Detalhamento!AI$15)),IF(INDEX(Import.PLE,Detalhamento!$E70,Detalhamento!AI$15)&lt;=mediçao,0,OFFSET(Import.PLQ,$A70-1,AI$15-1,1,1)),OFFSET(Import.PLQ,$A70-1,AI$15-1,1,1)),(1-PLE!$AA$28)*OFFSET(Import.PLQ,$A70-1,AI$15-1,1,1))))</f>
        <v>0</v>
      </c>
      <c r="AJ70" s="183">
        <f ca="1">IF(AJ$13="",0,CHOOSE(Detalhamento.OpçãoServiços,OFFSET(Import.PLQ,$A70-1,AJ$15-1,1,1),IF($E70&lt;&gt;1,IF(ISNUMBER(INDEX(Import.PLE,Detalhamento!$E70,Detalhamento!AJ$15)),IF(INDEX(Import.PLE,Detalhamento!$E70,Detalhamento!AJ$15)&lt;=mediçao,OFFSET(Import.PLQ,$A70-1,AJ$15-1,1,1),0),0),PLE!$AA$28*OFFSET(Import.PLQ,$A70-1,AJ$15-1,1,1)),IF($E70&lt;&gt;1,IF(ISNUMBER(INDEX(Import.PLE,Detalhamento!$E70,Detalhamento!AJ$15)),IF(INDEX(Import.PLE,Detalhamento!$E70,Detalhamento!AJ$15)&lt;=mediçao,0,OFFSET(Import.PLQ,$A70-1,AJ$15-1,1,1)),OFFSET(Import.PLQ,$A70-1,AJ$15-1,1,1)),(1-PLE!$AA$28)*OFFSET(Import.PLQ,$A70-1,AJ$15-1,1,1))))</f>
        <v>0</v>
      </c>
      <c r="AK70" s="183">
        <f ca="1">IF(AK$13="",0,CHOOSE(Detalhamento.OpçãoServiços,OFFSET(Import.PLQ,$A70-1,AK$15-1,1,1),IF($E70&lt;&gt;1,IF(ISNUMBER(INDEX(Import.PLE,Detalhamento!$E70,Detalhamento!AK$15)),IF(INDEX(Import.PLE,Detalhamento!$E70,Detalhamento!AK$15)&lt;=mediçao,OFFSET(Import.PLQ,$A70-1,AK$15-1,1,1),0),0),PLE!$AA$28*OFFSET(Import.PLQ,$A70-1,AK$15-1,1,1)),IF($E70&lt;&gt;1,IF(ISNUMBER(INDEX(Import.PLE,Detalhamento!$E70,Detalhamento!AK$15)),IF(INDEX(Import.PLE,Detalhamento!$E70,Detalhamento!AK$15)&lt;=mediçao,0,OFFSET(Import.PLQ,$A70-1,AK$15-1,1,1)),OFFSET(Import.PLQ,$A70-1,AK$15-1,1,1)),(1-PLE!$AA$28)*OFFSET(Import.PLQ,$A70-1,AK$15-1,1,1))))</f>
        <v>0</v>
      </c>
      <c r="AL70" s="183">
        <f ca="1">IF(AL$13="",0,CHOOSE(Detalhamento.OpçãoServiços,OFFSET(Import.PLQ,$A70-1,AL$15-1,1,1),IF($E70&lt;&gt;1,IF(ISNUMBER(INDEX(Import.PLE,Detalhamento!$E70,Detalhamento!AL$15)),IF(INDEX(Import.PLE,Detalhamento!$E70,Detalhamento!AL$15)&lt;=mediçao,OFFSET(Import.PLQ,$A70-1,AL$15-1,1,1),0),0),PLE!$AA$28*OFFSET(Import.PLQ,$A70-1,AL$15-1,1,1)),IF($E70&lt;&gt;1,IF(ISNUMBER(INDEX(Import.PLE,Detalhamento!$E70,Detalhamento!AL$15)),IF(INDEX(Import.PLE,Detalhamento!$E70,Detalhamento!AL$15)&lt;=mediçao,0,OFFSET(Import.PLQ,$A70-1,AL$15-1,1,1)),OFFSET(Import.PLQ,$A70-1,AL$15-1,1,1)),(1-PLE!$AA$28)*OFFSET(Import.PLQ,$A70-1,AL$15-1,1,1))))</f>
        <v>0</v>
      </c>
      <c r="AM70" s="183">
        <f ca="1">IF(AM$13="",0,CHOOSE(Detalhamento.OpçãoServiços,OFFSET(Import.PLQ,$A70-1,AM$15-1,1,1),IF($E70&lt;&gt;1,IF(ISNUMBER(INDEX(Import.PLE,Detalhamento!$E70,Detalhamento!AM$15)),IF(INDEX(Import.PLE,Detalhamento!$E70,Detalhamento!AM$15)&lt;=mediçao,OFFSET(Import.PLQ,$A70-1,AM$15-1,1,1),0),0),PLE!$AA$28*OFFSET(Import.PLQ,$A70-1,AM$15-1,1,1)),IF($E70&lt;&gt;1,IF(ISNUMBER(INDEX(Import.PLE,Detalhamento!$E70,Detalhamento!AM$15)),IF(INDEX(Import.PLE,Detalhamento!$E70,Detalhamento!AM$15)&lt;=mediçao,0,OFFSET(Import.PLQ,$A70-1,AM$15-1,1,1)),OFFSET(Import.PLQ,$A70-1,AM$15-1,1,1)),(1-PLE!$AA$28)*OFFSET(Import.PLQ,$A70-1,AM$15-1,1,1))))</f>
        <v>0</v>
      </c>
      <c r="AN70" s="183">
        <f ca="1">IF(AN$13="",0,CHOOSE(Detalhamento.OpçãoServiços,OFFSET(Import.PLQ,$A70-1,AN$15-1,1,1),IF($E70&lt;&gt;1,IF(ISNUMBER(INDEX(Import.PLE,Detalhamento!$E70,Detalhamento!AN$15)),IF(INDEX(Import.PLE,Detalhamento!$E70,Detalhamento!AN$15)&lt;=mediçao,OFFSET(Import.PLQ,$A70-1,AN$15-1,1,1),0),0),PLE!$AA$28*OFFSET(Import.PLQ,$A70-1,AN$15-1,1,1)),IF($E70&lt;&gt;1,IF(ISNUMBER(INDEX(Import.PLE,Detalhamento!$E70,Detalhamento!AN$15)),IF(INDEX(Import.PLE,Detalhamento!$E70,Detalhamento!AN$15)&lt;=mediçao,0,OFFSET(Import.PLQ,$A70-1,AN$15-1,1,1)),OFFSET(Import.PLQ,$A70-1,AN$15-1,1,1)),(1-PLE!$AA$28)*OFFSET(Import.PLQ,$A70-1,AN$15-1,1,1))))</f>
        <v>0</v>
      </c>
      <c r="AO70" s="183">
        <f ca="1">IF(AO$13="",0,CHOOSE(Detalhamento.OpçãoServiços,OFFSET(Import.PLQ,$A70-1,AO$15-1,1,1),IF($E70&lt;&gt;1,IF(ISNUMBER(INDEX(Import.PLE,Detalhamento!$E70,Detalhamento!AO$15)),IF(INDEX(Import.PLE,Detalhamento!$E70,Detalhamento!AO$15)&lt;=mediçao,OFFSET(Import.PLQ,$A70-1,AO$15-1,1,1),0),0),PLE!$AA$28*OFFSET(Import.PLQ,$A70-1,AO$15-1,1,1)),IF($E70&lt;&gt;1,IF(ISNUMBER(INDEX(Import.PLE,Detalhamento!$E70,Detalhamento!AO$15)),IF(INDEX(Import.PLE,Detalhamento!$E70,Detalhamento!AO$15)&lt;=mediçao,0,OFFSET(Import.PLQ,$A70-1,AO$15-1,1,1)),OFFSET(Import.PLQ,$A70-1,AO$15-1,1,1)),(1-PLE!$AA$28)*OFFSET(Import.PLQ,$A70-1,AO$15-1,1,1))))</f>
        <v>0</v>
      </c>
      <c r="AP70" s="183">
        <f ca="1">IF(AP$13="",0,CHOOSE(Detalhamento.OpçãoServiços,OFFSET(Import.PLQ,$A70-1,AP$15-1,1,1),IF($E70&lt;&gt;1,IF(ISNUMBER(INDEX(Import.PLE,Detalhamento!$E70,Detalhamento!AP$15)),IF(INDEX(Import.PLE,Detalhamento!$E70,Detalhamento!AP$15)&lt;=mediçao,OFFSET(Import.PLQ,$A70-1,AP$15-1,1,1),0),0),PLE!$AA$28*OFFSET(Import.PLQ,$A70-1,AP$15-1,1,1)),IF($E70&lt;&gt;1,IF(ISNUMBER(INDEX(Import.PLE,Detalhamento!$E70,Detalhamento!AP$15)),IF(INDEX(Import.PLE,Detalhamento!$E70,Detalhamento!AP$15)&lt;=mediçao,0,OFFSET(Import.PLQ,$A70-1,AP$15-1,1,1)),OFFSET(Import.PLQ,$A70-1,AP$15-1,1,1)),(1-PLE!$AA$28)*OFFSET(Import.PLQ,$A70-1,AP$15-1,1,1))))</f>
        <v>0</v>
      </c>
      <c r="AQ70" s="183">
        <f ca="1">IF(AQ$13="",0,CHOOSE(Detalhamento.OpçãoServiços,OFFSET(Import.PLQ,$A70-1,AQ$15-1,1,1),IF($E70&lt;&gt;1,IF(ISNUMBER(INDEX(Import.PLE,Detalhamento!$E70,Detalhamento!AQ$15)),IF(INDEX(Import.PLE,Detalhamento!$E70,Detalhamento!AQ$15)&lt;=mediçao,OFFSET(Import.PLQ,$A70-1,AQ$15-1,1,1),0),0),PLE!$AA$28*OFFSET(Import.PLQ,$A70-1,AQ$15-1,1,1)),IF($E70&lt;&gt;1,IF(ISNUMBER(INDEX(Import.PLE,Detalhamento!$E70,Detalhamento!AQ$15)),IF(INDEX(Import.PLE,Detalhamento!$E70,Detalhamento!AQ$15)&lt;=mediçao,0,OFFSET(Import.PLQ,$A70-1,AQ$15-1,1,1)),OFFSET(Import.PLQ,$A70-1,AQ$15-1,1,1)),(1-PLE!$AA$28)*OFFSET(Import.PLQ,$A70-1,AQ$15-1,1,1))))</f>
        <v>0</v>
      </c>
      <c r="AR70" s="183">
        <f ca="1">IF(AR$13="",0,CHOOSE(Detalhamento.OpçãoServiços,OFFSET(Import.PLQ,$A70-1,AR$15-1,1,1),IF($E70&lt;&gt;1,IF(ISNUMBER(INDEX(Import.PLE,Detalhamento!$E70,Detalhamento!AR$15)),IF(INDEX(Import.PLE,Detalhamento!$E70,Detalhamento!AR$15)&lt;=mediçao,OFFSET(Import.PLQ,$A70-1,AR$15-1,1,1),0),0),PLE!$AA$28*OFFSET(Import.PLQ,$A70-1,AR$15-1,1,1)),IF($E70&lt;&gt;1,IF(ISNUMBER(INDEX(Import.PLE,Detalhamento!$E70,Detalhamento!AR$15)),IF(INDEX(Import.PLE,Detalhamento!$E70,Detalhamento!AR$15)&lt;=mediçao,0,OFFSET(Import.PLQ,$A70-1,AR$15-1,1,1)),OFFSET(Import.PLQ,$A70-1,AR$15-1,1,1)),(1-PLE!$AA$28)*OFFSET(Import.PLQ,$A70-1,AR$15-1,1,1))))</f>
        <v>0</v>
      </c>
      <c r="AS70" s="183">
        <f ca="1">IF(AS$13="",0,CHOOSE(Detalhamento.OpçãoServiços,OFFSET(Import.PLQ,$A70-1,AS$15-1,1,1),IF($E70&lt;&gt;1,IF(ISNUMBER(INDEX(Import.PLE,Detalhamento!$E70,Detalhamento!AS$15)),IF(INDEX(Import.PLE,Detalhamento!$E70,Detalhamento!AS$15)&lt;=mediçao,OFFSET(Import.PLQ,$A70-1,AS$15-1,1,1),0),0),PLE!$AA$28*OFFSET(Import.PLQ,$A70-1,AS$15-1,1,1)),IF($E70&lt;&gt;1,IF(ISNUMBER(INDEX(Import.PLE,Detalhamento!$E70,Detalhamento!AS$15)),IF(INDEX(Import.PLE,Detalhamento!$E70,Detalhamento!AS$15)&lt;=mediçao,0,OFFSET(Import.PLQ,$A70-1,AS$15-1,1,1)),OFFSET(Import.PLQ,$A70-1,AS$15-1,1,1)),(1-PLE!$AA$28)*OFFSET(Import.PLQ,$A70-1,AS$15-1,1,1))))</f>
        <v>0</v>
      </c>
      <c r="AT70" s="183">
        <f ca="1">IF(AT$13="",0,CHOOSE(Detalhamento.OpçãoServiços,OFFSET(Import.PLQ,$A70-1,AT$15-1,1,1),IF($E70&lt;&gt;1,IF(ISNUMBER(INDEX(Import.PLE,Detalhamento!$E70,Detalhamento!AT$15)),IF(INDEX(Import.PLE,Detalhamento!$E70,Detalhamento!AT$15)&lt;=mediçao,OFFSET(Import.PLQ,$A70-1,AT$15-1,1,1),0),0),PLE!$AA$28*OFFSET(Import.PLQ,$A70-1,AT$15-1,1,1)),IF($E70&lt;&gt;1,IF(ISNUMBER(INDEX(Import.PLE,Detalhamento!$E70,Detalhamento!AT$15)),IF(INDEX(Import.PLE,Detalhamento!$E70,Detalhamento!AT$15)&lt;=mediçao,0,OFFSET(Import.PLQ,$A70-1,AT$15-1,1,1)),OFFSET(Import.PLQ,$A70-1,AT$15-1,1,1)),(1-PLE!$AA$28)*OFFSET(Import.PLQ,$A70-1,AT$15-1,1,1))))</f>
        <v>0</v>
      </c>
      <c r="AU70" s="183">
        <f ca="1">IF(AU$13="",0,CHOOSE(Detalhamento.OpçãoServiços,OFFSET(Import.PLQ,$A70-1,AU$15-1,1,1),IF($E70&lt;&gt;1,IF(ISNUMBER(INDEX(Import.PLE,Detalhamento!$E70,Detalhamento!AU$15)),IF(INDEX(Import.PLE,Detalhamento!$E70,Detalhamento!AU$15)&lt;=mediçao,OFFSET(Import.PLQ,$A70-1,AU$15-1,1,1),0),0),PLE!$AA$28*OFFSET(Import.PLQ,$A70-1,AU$15-1,1,1)),IF($E70&lt;&gt;1,IF(ISNUMBER(INDEX(Import.PLE,Detalhamento!$E70,Detalhamento!AU$15)),IF(INDEX(Import.PLE,Detalhamento!$E70,Detalhamento!AU$15)&lt;=mediçao,0,OFFSET(Import.PLQ,$A70-1,AU$15-1,1,1)),OFFSET(Import.PLQ,$A70-1,AU$15-1,1,1)),(1-PLE!$AA$28)*OFFSET(Import.PLQ,$A70-1,AU$15-1,1,1))))</f>
        <v>0</v>
      </c>
      <c r="AV70" s="183">
        <f ca="1">IF(AV$13="",0,CHOOSE(Detalhamento.OpçãoServiços,OFFSET(Import.PLQ,$A70-1,AV$15-1,1,1),IF($E70&lt;&gt;1,IF(ISNUMBER(INDEX(Import.PLE,Detalhamento!$E70,Detalhamento!AV$15)),IF(INDEX(Import.PLE,Detalhamento!$E70,Detalhamento!AV$15)&lt;=mediçao,OFFSET(Import.PLQ,$A70-1,AV$15-1,1,1),0),0),PLE!$AA$28*OFFSET(Import.PLQ,$A70-1,AV$15-1,1,1)),IF($E70&lt;&gt;1,IF(ISNUMBER(INDEX(Import.PLE,Detalhamento!$E70,Detalhamento!AV$15)),IF(INDEX(Import.PLE,Detalhamento!$E70,Detalhamento!AV$15)&lt;=mediçao,0,OFFSET(Import.PLQ,$A70-1,AV$15-1,1,1)),OFFSET(Import.PLQ,$A70-1,AV$15-1,1,1)),(1-PLE!$AA$28)*OFFSET(Import.PLQ,$A70-1,AV$15-1,1,1))))</f>
        <v>0</v>
      </c>
      <c r="AW70" s="183">
        <f ca="1">IF(AW$13="",0,CHOOSE(Detalhamento.OpçãoServiços,OFFSET(Import.PLQ,$A70-1,AW$15-1,1,1),IF($E70&lt;&gt;1,IF(ISNUMBER(INDEX(Import.PLE,Detalhamento!$E70,Detalhamento!AW$15)),IF(INDEX(Import.PLE,Detalhamento!$E70,Detalhamento!AW$15)&lt;=mediçao,OFFSET(Import.PLQ,$A70-1,AW$15-1,1,1),0),0),PLE!$AA$28*OFFSET(Import.PLQ,$A70-1,AW$15-1,1,1)),IF($E70&lt;&gt;1,IF(ISNUMBER(INDEX(Import.PLE,Detalhamento!$E70,Detalhamento!AW$15)),IF(INDEX(Import.PLE,Detalhamento!$E70,Detalhamento!AW$15)&lt;=mediçao,0,OFFSET(Import.PLQ,$A70-1,AW$15-1,1,1)),OFFSET(Import.PLQ,$A70-1,AW$15-1,1,1)),(1-PLE!$AA$28)*OFFSET(Import.PLQ,$A70-1,AW$15-1,1,1))))</f>
        <v>0</v>
      </c>
      <c r="AX70" s="183">
        <f ca="1">IF(AX$13="",0,CHOOSE(Detalhamento.OpçãoServiços,OFFSET(Import.PLQ,$A70-1,AX$15-1,1,1),IF($E70&lt;&gt;1,IF(ISNUMBER(INDEX(Import.PLE,Detalhamento!$E70,Detalhamento!AX$15)),IF(INDEX(Import.PLE,Detalhamento!$E70,Detalhamento!AX$15)&lt;=mediçao,OFFSET(Import.PLQ,$A70-1,AX$15-1,1,1),0),0),PLE!$AA$28*OFFSET(Import.PLQ,$A70-1,AX$15-1,1,1)),IF($E70&lt;&gt;1,IF(ISNUMBER(INDEX(Import.PLE,Detalhamento!$E70,Detalhamento!AX$15)),IF(INDEX(Import.PLE,Detalhamento!$E70,Detalhamento!AX$15)&lt;=mediçao,0,OFFSET(Import.PLQ,$A70-1,AX$15-1,1,1)),OFFSET(Import.PLQ,$A70-1,AX$15-1,1,1)),(1-PLE!$AA$28)*OFFSET(Import.PLQ,$A70-1,AX$15-1,1,1))))</f>
        <v>0</v>
      </c>
      <c r="AY70" s="183">
        <f ca="1">IF(AY$13="",0,CHOOSE(Detalhamento.OpçãoServiços,OFFSET(Import.PLQ,$A70-1,AY$15-1,1,1),IF($E70&lt;&gt;1,IF(ISNUMBER(INDEX(Import.PLE,Detalhamento!$E70,Detalhamento!AY$15)),IF(INDEX(Import.PLE,Detalhamento!$E70,Detalhamento!AY$15)&lt;=mediçao,OFFSET(Import.PLQ,$A70-1,AY$15-1,1,1),0),0),PLE!$AA$28*OFFSET(Import.PLQ,$A70-1,AY$15-1,1,1)),IF($E70&lt;&gt;1,IF(ISNUMBER(INDEX(Import.PLE,Detalhamento!$E70,Detalhamento!AY$15)),IF(INDEX(Import.PLE,Detalhamento!$E70,Detalhamento!AY$15)&lt;=mediçao,0,OFFSET(Import.PLQ,$A70-1,AY$15-1,1,1)),OFFSET(Import.PLQ,$A70-1,AY$15-1,1,1)),(1-PLE!$AA$28)*OFFSET(Import.PLQ,$A70-1,AY$15-1,1,1))))</f>
        <v>0</v>
      </c>
      <c r="AZ70" s="183">
        <f ca="1">IF(AZ$13="",0,CHOOSE(Detalhamento.OpçãoServiços,OFFSET(Import.PLQ,$A70-1,AZ$15-1,1,1),IF($E70&lt;&gt;1,IF(ISNUMBER(INDEX(Import.PLE,Detalhamento!$E70,Detalhamento!AZ$15)),IF(INDEX(Import.PLE,Detalhamento!$E70,Detalhamento!AZ$15)&lt;=mediçao,OFFSET(Import.PLQ,$A70-1,AZ$15-1,1,1),0),0),PLE!$AA$28*OFFSET(Import.PLQ,$A70-1,AZ$15-1,1,1)),IF($E70&lt;&gt;1,IF(ISNUMBER(INDEX(Import.PLE,Detalhamento!$E70,Detalhamento!AZ$15)),IF(INDEX(Import.PLE,Detalhamento!$E70,Detalhamento!AZ$15)&lt;=mediçao,0,OFFSET(Import.PLQ,$A70-1,AZ$15-1,1,1)),OFFSET(Import.PLQ,$A70-1,AZ$15-1,1,1)),(1-PLE!$AA$28)*OFFSET(Import.PLQ,$A70-1,AZ$15-1,1,1))))</f>
        <v>0</v>
      </c>
      <c r="BA70" s="183">
        <f ca="1">IF(BA$13="",0,CHOOSE(Detalhamento.OpçãoServiços,OFFSET(Import.PLQ,$A70-1,BA$15-1,1,1),IF($E70&lt;&gt;1,IF(ISNUMBER(INDEX(Import.PLE,Detalhamento!$E70,Detalhamento!BA$15)),IF(INDEX(Import.PLE,Detalhamento!$E70,Detalhamento!BA$15)&lt;=mediçao,OFFSET(Import.PLQ,$A70-1,BA$15-1,1,1),0),0),PLE!$AA$28*OFFSET(Import.PLQ,$A70-1,BA$15-1,1,1)),IF($E70&lt;&gt;1,IF(ISNUMBER(INDEX(Import.PLE,Detalhamento!$E70,Detalhamento!BA$15)),IF(INDEX(Import.PLE,Detalhamento!$E70,Detalhamento!BA$15)&lt;=mediçao,0,OFFSET(Import.PLQ,$A70-1,BA$15-1,1,1)),OFFSET(Import.PLQ,$A70-1,BA$15-1,1,1)),(1-PLE!$AA$28)*OFFSET(Import.PLQ,$A70-1,BA$15-1,1,1))))</f>
        <v>0</v>
      </c>
      <c r="BB70" s="183">
        <f ca="1">IF(BB$13="",0,CHOOSE(Detalhamento.OpçãoServiços,OFFSET(Import.PLQ,$A70-1,BB$15-1,1,1),IF($E70&lt;&gt;1,IF(ISNUMBER(INDEX(Import.PLE,Detalhamento!$E70,Detalhamento!BB$15)),IF(INDEX(Import.PLE,Detalhamento!$E70,Detalhamento!BB$15)&lt;=mediçao,OFFSET(Import.PLQ,$A70-1,BB$15-1,1,1),0),0),PLE!$AA$28*OFFSET(Import.PLQ,$A70-1,BB$15-1,1,1)),IF($E70&lt;&gt;1,IF(ISNUMBER(INDEX(Import.PLE,Detalhamento!$E70,Detalhamento!BB$15)),IF(INDEX(Import.PLE,Detalhamento!$E70,Detalhamento!BB$15)&lt;=mediçao,0,OFFSET(Import.PLQ,$A70-1,BB$15-1,1,1)),OFFSET(Import.PLQ,$A70-1,BB$15-1,1,1)),(1-PLE!$AA$28)*OFFSET(Import.PLQ,$A70-1,BB$15-1,1,1))))</f>
        <v>0</v>
      </c>
      <c r="BC70" s="183">
        <f ca="1">IF(BC$13="",0,CHOOSE(Detalhamento.OpçãoServiços,OFFSET(Import.PLQ,$A70-1,BC$15-1,1,1),IF($E70&lt;&gt;1,IF(ISNUMBER(INDEX(Import.PLE,Detalhamento!$E70,Detalhamento!BC$15)),IF(INDEX(Import.PLE,Detalhamento!$E70,Detalhamento!BC$15)&lt;=mediçao,OFFSET(Import.PLQ,$A70-1,BC$15-1,1,1),0),0),PLE!$AA$28*OFFSET(Import.PLQ,$A70-1,BC$15-1,1,1)),IF($E70&lt;&gt;1,IF(ISNUMBER(INDEX(Import.PLE,Detalhamento!$E70,Detalhamento!BC$15)),IF(INDEX(Import.PLE,Detalhamento!$E70,Detalhamento!BC$15)&lt;=mediçao,0,OFFSET(Import.PLQ,$A70-1,BC$15-1,1,1)),OFFSET(Import.PLQ,$A70-1,BC$15-1,1,1)),(1-PLE!$AA$28)*OFFSET(Import.PLQ,$A70-1,BC$15-1,1,1))))</f>
        <v>0</v>
      </c>
      <c r="BD70" s="183">
        <f ca="1">IF(BD$13="",0,CHOOSE(Detalhamento.OpçãoServiços,OFFSET(Import.PLQ,$A70-1,BD$15-1,1,1),IF($E70&lt;&gt;1,IF(ISNUMBER(INDEX(Import.PLE,Detalhamento!$E70,Detalhamento!BD$15)),IF(INDEX(Import.PLE,Detalhamento!$E70,Detalhamento!BD$15)&lt;=mediçao,OFFSET(Import.PLQ,$A70-1,BD$15-1,1,1),0),0),PLE!$AA$28*OFFSET(Import.PLQ,$A70-1,BD$15-1,1,1)),IF($E70&lt;&gt;1,IF(ISNUMBER(INDEX(Import.PLE,Detalhamento!$E70,Detalhamento!BD$15)),IF(INDEX(Import.PLE,Detalhamento!$E70,Detalhamento!BD$15)&lt;=mediçao,0,OFFSET(Import.PLQ,$A70-1,BD$15-1,1,1)),OFFSET(Import.PLQ,$A70-1,BD$15-1,1,1)),(1-PLE!$AA$28)*OFFSET(Import.PLQ,$A70-1,BD$15-1,1,1))))</f>
        <v>0</v>
      </c>
      <c r="BE70" s="183">
        <f ca="1">IF(BE$13="",0,CHOOSE(Detalhamento.OpçãoServiços,OFFSET(Import.PLQ,$A70-1,BE$15-1,1,1),IF($E70&lt;&gt;1,IF(ISNUMBER(INDEX(Import.PLE,Detalhamento!$E70,Detalhamento!BE$15)),IF(INDEX(Import.PLE,Detalhamento!$E70,Detalhamento!BE$15)&lt;=mediçao,OFFSET(Import.PLQ,$A70-1,BE$15-1,1,1),0),0),PLE!$AA$28*OFFSET(Import.PLQ,$A70-1,BE$15-1,1,1)),IF($E70&lt;&gt;1,IF(ISNUMBER(INDEX(Import.PLE,Detalhamento!$E70,Detalhamento!BE$15)),IF(INDEX(Import.PLE,Detalhamento!$E70,Detalhamento!BE$15)&lt;=mediçao,0,OFFSET(Import.PLQ,$A70-1,BE$15-1,1,1)),OFFSET(Import.PLQ,$A70-1,BE$15-1,1,1)),(1-PLE!$AA$28)*OFFSET(Import.PLQ,$A70-1,BE$15-1,1,1))))</f>
        <v>0</v>
      </c>
      <c r="BF70" s="183">
        <f ca="1">IF(BF$13="",0,CHOOSE(Detalhamento.OpçãoServiços,OFFSET(Import.PLQ,$A70-1,BF$15-1,1,1),IF($E70&lt;&gt;1,IF(ISNUMBER(INDEX(Import.PLE,Detalhamento!$E70,Detalhamento!BF$15)),IF(INDEX(Import.PLE,Detalhamento!$E70,Detalhamento!BF$15)&lt;=mediçao,OFFSET(Import.PLQ,$A70-1,BF$15-1,1,1),0),0),PLE!$AA$28*OFFSET(Import.PLQ,$A70-1,BF$15-1,1,1)),IF($E70&lt;&gt;1,IF(ISNUMBER(INDEX(Import.PLE,Detalhamento!$E70,Detalhamento!BF$15)),IF(INDEX(Import.PLE,Detalhamento!$E70,Detalhamento!BF$15)&lt;=mediçao,0,OFFSET(Import.PLQ,$A70-1,BF$15-1,1,1)),OFFSET(Import.PLQ,$A70-1,BF$15-1,1,1)),(1-PLE!$AA$28)*OFFSET(Import.PLQ,$A70-1,BF$15-1,1,1))))</f>
        <v>0</v>
      </c>
      <c r="BG70" s="183">
        <f ca="1">IF(BG$13="",0,CHOOSE(Detalhamento.OpçãoServiços,OFFSET(Import.PLQ,$A70-1,BG$15-1,1,1),IF($E70&lt;&gt;1,IF(ISNUMBER(INDEX(Import.PLE,Detalhamento!$E70,Detalhamento!BG$15)),IF(INDEX(Import.PLE,Detalhamento!$E70,Detalhamento!BG$15)&lt;=mediçao,OFFSET(Import.PLQ,$A70-1,BG$15-1,1,1),0),0),PLE!$AA$28*OFFSET(Import.PLQ,$A70-1,BG$15-1,1,1)),IF($E70&lt;&gt;1,IF(ISNUMBER(INDEX(Import.PLE,Detalhamento!$E70,Detalhamento!BG$15)),IF(INDEX(Import.PLE,Detalhamento!$E70,Detalhamento!BG$15)&lt;=mediçao,0,OFFSET(Import.PLQ,$A70-1,BG$15-1,1,1)),OFFSET(Import.PLQ,$A70-1,BG$15-1,1,1)),(1-PLE!$AA$28)*OFFSET(Import.PLQ,$A70-1,BG$15-1,1,1))))</f>
        <v>0</v>
      </c>
      <c r="BH70" s="183">
        <f ca="1">IF(BH$13="",0,CHOOSE(Detalhamento.OpçãoServiços,OFFSET(Import.PLQ,$A70-1,BH$15-1,1,1),IF($E70&lt;&gt;1,IF(ISNUMBER(INDEX(Import.PLE,Detalhamento!$E70,Detalhamento!BH$15)),IF(INDEX(Import.PLE,Detalhamento!$E70,Detalhamento!BH$15)&lt;=mediçao,OFFSET(Import.PLQ,$A70-1,BH$15-1,1,1),0),0),PLE!$AA$28*OFFSET(Import.PLQ,$A70-1,BH$15-1,1,1)),IF($E70&lt;&gt;1,IF(ISNUMBER(INDEX(Import.PLE,Detalhamento!$E70,Detalhamento!BH$15)),IF(INDEX(Import.PLE,Detalhamento!$E70,Detalhamento!BH$15)&lt;=mediçao,0,OFFSET(Import.PLQ,$A70-1,BH$15-1,1,1)),OFFSET(Import.PLQ,$A70-1,BH$15-1,1,1)),(1-PLE!$AA$28)*OFFSET(Import.PLQ,$A70-1,BH$15-1,1,1))))</f>
        <v>0</v>
      </c>
      <c r="BI70" s="183">
        <f ca="1">IF(BI$13="",0,CHOOSE(Detalhamento.OpçãoServiços,OFFSET(Import.PLQ,$A70-1,BI$15-1,1,1),IF($E70&lt;&gt;1,IF(ISNUMBER(INDEX(Import.PLE,Detalhamento!$E70,Detalhamento!BI$15)),IF(INDEX(Import.PLE,Detalhamento!$E70,Detalhamento!BI$15)&lt;=mediçao,OFFSET(Import.PLQ,$A70-1,BI$15-1,1,1),0),0),PLE!$AA$28*OFFSET(Import.PLQ,$A70-1,BI$15-1,1,1)),IF($E70&lt;&gt;1,IF(ISNUMBER(INDEX(Import.PLE,Detalhamento!$E70,Detalhamento!BI$15)),IF(INDEX(Import.PLE,Detalhamento!$E70,Detalhamento!BI$15)&lt;=mediçao,0,OFFSET(Import.PLQ,$A70-1,BI$15-1,1,1)),OFFSET(Import.PLQ,$A70-1,BI$15-1,1,1)),(1-PLE!$AA$28)*OFFSET(Import.PLQ,$A70-1,BI$15-1,1,1))))</f>
        <v>0</v>
      </c>
    </row>
    <row r="72" spans="1:61" ht="12" x14ac:dyDescent="0.2">
      <c r="E72" s="261" t="str">
        <f ca="1">Eventograma_e_Quantitativos!C73</f>
        <v>SANTO ANTÔNIO DO LESTE / MT, 12 de setembro de 2019</v>
      </c>
      <c r="F72" s="261"/>
      <c r="G72" s="261"/>
      <c r="H72" s="261"/>
      <c r="I72" s="71"/>
      <c r="J72" s="71"/>
      <c r="K72" s="71"/>
      <c r="L72" s="71"/>
      <c r="M72" s="72"/>
      <c r="N72" s="72"/>
      <c r="O72" s="72"/>
      <c r="P72" s="72"/>
      <c r="Q72" s="72"/>
      <c r="R72" s="71"/>
      <c r="S72" s="72"/>
      <c r="T72" s="72"/>
      <c r="U72" s="72"/>
      <c r="V72" s="72"/>
      <c r="W72" s="72"/>
      <c r="X72" s="71"/>
      <c r="Y72" s="72"/>
      <c r="Z72" s="72"/>
      <c r="AA72" s="72"/>
      <c r="AB72" s="72"/>
      <c r="AC72" s="72"/>
      <c r="AD72" s="71"/>
      <c r="AE72" s="72"/>
      <c r="AF72" s="72"/>
      <c r="AG72" s="72"/>
      <c r="AH72" s="72"/>
      <c r="AI72" s="72"/>
      <c r="AJ72" s="71"/>
      <c r="AK72" s="72"/>
      <c r="AL72" s="72"/>
      <c r="AM72" s="72"/>
      <c r="AN72" s="72"/>
      <c r="AO72" s="72"/>
      <c r="AP72" s="71"/>
      <c r="AQ72" s="72"/>
      <c r="AR72" s="72"/>
      <c r="AS72" s="72"/>
      <c r="AT72" s="72"/>
      <c r="AU72" s="72"/>
      <c r="AV72" s="71"/>
      <c r="AW72" s="72"/>
      <c r="AX72" s="72"/>
      <c r="AY72" s="72"/>
      <c r="AZ72" s="72"/>
      <c r="BA72" s="72"/>
      <c r="BB72" s="71"/>
      <c r="BC72" s="72"/>
      <c r="BD72" s="72"/>
      <c r="BE72" s="72"/>
      <c r="BF72" s="72"/>
      <c r="BG72" s="72"/>
    </row>
    <row r="73" spans="1:61" x14ac:dyDescent="0.2">
      <c r="E73" s="260" t="s">
        <v>43</v>
      </c>
      <c r="F73" s="260"/>
      <c r="G73" s="260"/>
      <c r="H73" s="73"/>
      <c r="M73" s="74" t="s">
        <v>41</v>
      </c>
      <c r="N73" s="254" t="str">
        <f>Eventograma_e_Quantitativos!$P$74</f>
        <v>Eduardo C. Shimba Jr</v>
      </c>
      <c r="O73" s="254"/>
      <c r="P73" s="254"/>
      <c r="Q73" s="254"/>
      <c r="S73" s="74" t="s">
        <v>41</v>
      </c>
      <c r="T73" s="254" t="str">
        <f>Eventograma_e_Quantitativos!$P$74</f>
        <v>Eduardo C. Shimba Jr</v>
      </c>
      <c r="U73" s="254"/>
      <c r="V73" s="254"/>
      <c r="W73" s="254"/>
      <c r="Y73" s="74" t="s">
        <v>41</v>
      </c>
      <c r="Z73" s="254" t="str">
        <f>Eventograma_e_Quantitativos!$P$74</f>
        <v>Eduardo C. Shimba Jr</v>
      </c>
      <c r="AA73" s="254"/>
      <c r="AB73" s="254"/>
      <c r="AC73" s="254"/>
      <c r="AE73" s="74" t="s">
        <v>41</v>
      </c>
      <c r="AF73" s="254" t="str">
        <f>Eventograma_e_Quantitativos!$P$74</f>
        <v>Eduardo C. Shimba Jr</v>
      </c>
      <c r="AG73" s="254"/>
      <c r="AH73" s="254"/>
      <c r="AI73" s="254"/>
      <c r="AK73" s="74" t="s">
        <v>41</v>
      </c>
      <c r="AL73" s="254" t="str">
        <f>Eventograma_e_Quantitativos!$P$74</f>
        <v>Eduardo C. Shimba Jr</v>
      </c>
      <c r="AM73" s="254"/>
      <c r="AN73" s="254"/>
      <c r="AO73" s="254"/>
      <c r="AQ73" s="74" t="s">
        <v>41</v>
      </c>
      <c r="AR73" s="254" t="str">
        <f>Eventograma_e_Quantitativos!$P$74</f>
        <v>Eduardo C. Shimba Jr</v>
      </c>
      <c r="AS73" s="254"/>
      <c r="AT73" s="254"/>
      <c r="AU73" s="254"/>
      <c r="AW73" s="74" t="s">
        <v>41</v>
      </c>
      <c r="AX73" s="254" t="str">
        <f>Eventograma_e_Quantitativos!$P$74</f>
        <v>Eduardo C. Shimba Jr</v>
      </c>
      <c r="AY73" s="254"/>
      <c r="AZ73" s="254"/>
      <c r="BA73" s="254"/>
      <c r="BC73" s="74" t="s">
        <v>41</v>
      </c>
      <c r="BD73" s="254" t="str">
        <f>Eventograma_e_Quantitativos!$P$74</f>
        <v>Eduardo C. Shimba Jr</v>
      </c>
      <c r="BE73" s="254"/>
      <c r="BF73" s="254"/>
      <c r="BG73" s="254"/>
    </row>
    <row r="74" spans="1:61" x14ac:dyDescent="0.2">
      <c r="E74" s="28"/>
      <c r="F74" s="28"/>
      <c r="G74" s="28"/>
      <c r="H74" s="28"/>
      <c r="M74" s="75" t="s">
        <v>42</v>
      </c>
      <c r="N74" s="255" t="str">
        <f>Eventograma_e_Quantitativos!$P$75</f>
        <v>1215690975</v>
      </c>
      <c r="O74" s="255"/>
      <c r="P74" s="255"/>
      <c r="Q74" s="255"/>
      <c r="S74" s="75" t="s">
        <v>42</v>
      </c>
      <c r="T74" s="255" t="str">
        <f>Eventograma_e_Quantitativos!$P$75</f>
        <v>1215690975</v>
      </c>
      <c r="U74" s="255"/>
      <c r="V74" s="255"/>
      <c r="W74" s="255"/>
      <c r="Y74" s="75" t="s">
        <v>42</v>
      </c>
      <c r="Z74" s="255" t="str">
        <f>Eventograma_e_Quantitativos!$P$75</f>
        <v>1215690975</v>
      </c>
      <c r="AA74" s="255"/>
      <c r="AB74" s="255"/>
      <c r="AC74" s="255"/>
      <c r="AE74" s="75" t="s">
        <v>42</v>
      </c>
      <c r="AF74" s="255" t="str">
        <f>Eventograma_e_Quantitativos!$P$75</f>
        <v>1215690975</v>
      </c>
      <c r="AG74" s="255"/>
      <c r="AH74" s="255"/>
      <c r="AI74" s="255"/>
      <c r="AK74" s="75" t="s">
        <v>42</v>
      </c>
      <c r="AL74" s="255" t="str">
        <f>Eventograma_e_Quantitativos!$P$75</f>
        <v>1215690975</v>
      </c>
      <c r="AM74" s="255"/>
      <c r="AN74" s="255"/>
      <c r="AO74" s="255"/>
      <c r="AQ74" s="75" t="s">
        <v>42</v>
      </c>
      <c r="AR74" s="255" t="str">
        <f>Eventograma_e_Quantitativos!$P$75</f>
        <v>1215690975</v>
      </c>
      <c r="AS74" s="255"/>
      <c r="AT74" s="255"/>
      <c r="AU74" s="255"/>
      <c r="AW74" s="75" t="s">
        <v>42</v>
      </c>
      <c r="AX74" s="255" t="str">
        <f>Eventograma_e_Quantitativos!$P$75</f>
        <v>1215690975</v>
      </c>
      <c r="AY74" s="255"/>
      <c r="AZ74" s="255"/>
      <c r="BA74" s="255"/>
      <c r="BC74" s="75" t="s">
        <v>42</v>
      </c>
      <c r="BD74" s="255" t="str">
        <f>Eventograma_e_Quantitativos!$P$75</f>
        <v>1215690975</v>
      </c>
      <c r="BE74" s="255"/>
      <c r="BF74" s="255"/>
      <c r="BG74" s="255"/>
    </row>
  </sheetData>
  <sheetProtection algorithmName="SHA-512" hashValue="plPbv3okmpXfbb9rRIxzbEz656b0sYhz0QmMB2e/ViTky3bpI4wQVXGXtmBd2TVKMZDh/Wrb5+UURCR7XskORw==" saltValue="E589X2MXXkCgB1DgEICdGA==" spinCount="100000" sheet="1" objects="1" scenarios="1"/>
  <autoFilter ref="A16:J70">
    <filterColumn colId="5">
      <customFilters>
        <customFilter operator="notEqual" val="0"/>
      </customFilters>
    </filterColumn>
  </autoFilter>
  <sortState ref="A19:J70">
    <sortCondition ref="F16"/>
  </sortState>
  <dataConsolidate/>
  <mergeCells count="18">
    <mergeCell ref="BD73:BG73"/>
    <mergeCell ref="BD74:BG74"/>
    <mergeCell ref="AF73:AI73"/>
    <mergeCell ref="AF74:AI74"/>
    <mergeCell ref="AL73:AO73"/>
    <mergeCell ref="AL74:AO74"/>
    <mergeCell ref="AR73:AU73"/>
    <mergeCell ref="AR74:AU74"/>
    <mergeCell ref="AX73:BA73"/>
    <mergeCell ref="AX74:BA74"/>
    <mergeCell ref="Z73:AC73"/>
    <mergeCell ref="Z74:AC74"/>
    <mergeCell ref="E73:G73"/>
    <mergeCell ref="E72:H72"/>
    <mergeCell ref="N73:Q73"/>
    <mergeCell ref="N74:Q74"/>
    <mergeCell ref="T73:W73"/>
    <mergeCell ref="T74:W74"/>
  </mergeCells>
  <phoneticPr fontId="0" type="noConversion"/>
  <conditionalFormatting sqref="M72:Q74">
    <cfRule type="expression" dxfId="52" priority="38" stopIfTrue="1">
      <formula>numFrentes&gt;6</formula>
    </cfRule>
  </conditionalFormatting>
  <conditionalFormatting sqref="S72:W74">
    <cfRule type="expression" dxfId="51" priority="36" stopIfTrue="1">
      <formula>numFrentes&gt;12</formula>
    </cfRule>
  </conditionalFormatting>
  <conditionalFormatting sqref="Y72:AC74">
    <cfRule type="expression" dxfId="50" priority="34" stopIfTrue="1">
      <formula>numFrentes&gt;18</formula>
    </cfRule>
  </conditionalFormatting>
  <conditionalFormatting sqref="AE72:AI74">
    <cfRule type="expression" dxfId="49" priority="32" stopIfTrue="1">
      <formula>numFrentes&gt;24</formula>
    </cfRule>
  </conditionalFormatting>
  <conditionalFormatting sqref="AK72:AO74">
    <cfRule type="expression" dxfId="48" priority="30" stopIfTrue="1">
      <formula>numFrentes&gt;30</formula>
    </cfRule>
  </conditionalFormatting>
  <conditionalFormatting sqref="AQ72:AU74">
    <cfRule type="expression" dxfId="47" priority="28" stopIfTrue="1">
      <formula>numFrentes&gt;36</formula>
    </cfRule>
  </conditionalFormatting>
  <conditionalFormatting sqref="E1:J1 E17:J34">
    <cfRule type="expression" dxfId="46" priority="19" stopIfTrue="1">
      <formula>OR(Nível="evento",Nível="meta",Nível="Nível")</formula>
    </cfRule>
  </conditionalFormatting>
  <conditionalFormatting sqref="L1:BI1 L17:BI34">
    <cfRule type="expression" dxfId="45" priority="18" stopIfTrue="1">
      <formula>OR(Nível="evento",Nível="meta",Nível="Nível")</formula>
    </cfRule>
  </conditionalFormatting>
  <conditionalFormatting sqref="E35:J44">
    <cfRule type="expression" dxfId="44" priority="8" stopIfTrue="1">
      <formula>OR(Nível="evento",Nível="meta",Nível="Nível")</formula>
    </cfRule>
  </conditionalFormatting>
  <conditionalFormatting sqref="L35:BI44">
    <cfRule type="expression" dxfId="43" priority="7" stopIfTrue="1">
      <formula>OR(Nível="evento",Nível="meta",Nível="Nível")</formula>
    </cfRule>
  </conditionalFormatting>
  <conditionalFormatting sqref="E45:J53">
    <cfRule type="expression" dxfId="42" priority="6" stopIfTrue="1">
      <formula>OR(Nível="evento",Nível="meta",Nível="Nível")</formula>
    </cfRule>
  </conditionalFormatting>
  <conditionalFormatting sqref="L45:BI53">
    <cfRule type="expression" dxfId="41" priority="5" stopIfTrue="1">
      <formula>OR(Nível="evento",Nível="meta",Nível="Nível")</formula>
    </cfRule>
  </conditionalFormatting>
  <conditionalFormatting sqref="E54:J68">
    <cfRule type="expression" dxfId="40" priority="4" stopIfTrue="1">
      <formula>OR(Nível="evento",Nível="meta",Nível="Nível")</formula>
    </cfRule>
  </conditionalFormatting>
  <conditionalFormatting sqref="L54:BI68">
    <cfRule type="expression" dxfId="39" priority="3" stopIfTrue="1">
      <formula>OR(Nível="evento",Nível="meta",Nível="Nível")</formula>
    </cfRule>
  </conditionalFormatting>
  <conditionalFormatting sqref="E69:J70">
    <cfRule type="expression" dxfId="38" priority="2" stopIfTrue="1">
      <formula>OR(Nível="evento",Nível="meta",Nível="Nível")</formula>
    </cfRule>
  </conditionalFormatting>
  <conditionalFormatting sqref="L69:BI70">
    <cfRule type="expression" dxfId="37" priority="1" stopIfTrue="1">
      <formula>OR(Nível="evento",Nível="meta",Nível="Nível")</formula>
    </cfRule>
  </conditionalFormatting>
  <pageMargins left="0.78740157480314965" right="0.78740157480314965" top="0.78740157480314965" bottom="0.78740157480314965" header="0.31496062992125984" footer="0.31496062992125984"/>
  <pageSetup paperSize="9" scale="78" fitToWidth="0" fitToHeight="0" pageOrder="overThenDown" orientation="landscape" r:id="rId1"/>
  <headerFooter>
    <oddFooter>&amp;R&amp;P&amp;L27.477 v006   micro</oddFooter>
  </headerFooter>
  <rowBreaks count="1" manualBreakCount="1">
    <brk id="74" max="16383" man="1"/>
  </rowBreaks>
  <colBreaks count="8" manualBreakCount="8">
    <brk id="17" max="1048575" man="1"/>
    <brk id="23" max="1048575" man="1"/>
    <brk id="29" max="1048575" man="1"/>
    <brk id="35" max="1048575" man="1"/>
    <brk id="41" max="1048575" man="1"/>
    <brk id="47" max="1048575" man="1"/>
    <brk id="53" max="1048575" man="1"/>
    <brk id="5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881" r:id="rId4" name="Drop Down 2465">
              <controlPr defaultSize="0" autoLine="0" autoPict="0">
                <anchor moveWithCells="1" sizeWithCells="1">
                  <from>
                    <xdr:col>6</xdr:col>
                    <xdr:colOff>514350</xdr:colOff>
                    <xdr:row>12</xdr:row>
                    <xdr:rowOff>238125</xdr:rowOff>
                  </from>
                  <to>
                    <xdr:col>7</xdr:col>
                    <xdr:colOff>1314450</xdr:colOff>
                    <xdr:row>12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10" r:id="rId5" name="SelecionaExibição">
              <controlPr defaultSize="0" autoLine="0" autoPict="0" macro="[0]!SelecionaExibição">
                <anchor moveWithCells="1" sizeWithCells="1">
                  <from>
                    <xdr:col>6</xdr:col>
                    <xdr:colOff>514350</xdr:colOff>
                    <xdr:row>12</xdr:row>
                    <xdr:rowOff>523875</xdr:rowOff>
                  </from>
                  <to>
                    <xdr:col>7</xdr:col>
                    <xdr:colOff>1314450</xdr:colOff>
                    <xdr:row>12</xdr:row>
                    <xdr:rowOff>723900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19" r:id="rId6" name="Label 2603">
              <controlPr defaultSize="0" autoFill="0" autoLine="0" autoPict="0">
                <anchor moveWithCells="1" sizeWithCells="1">
                  <from>
                    <xdr:col>6</xdr:col>
                    <xdr:colOff>28575</xdr:colOff>
                    <xdr:row>12</xdr:row>
                    <xdr:rowOff>238125</xdr:rowOff>
                  </from>
                  <to>
                    <xdr:col>6</xdr:col>
                    <xdr:colOff>476250</xdr:colOff>
                    <xdr:row>12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020" r:id="rId7" name="Label 2604">
              <controlPr defaultSize="0" autoFill="0" autoLine="0" autoPict="0">
                <anchor moveWithCells="1" sizeWithCells="1">
                  <from>
                    <xdr:col>4</xdr:col>
                    <xdr:colOff>66675</xdr:colOff>
                    <xdr:row>12</xdr:row>
                    <xdr:rowOff>514350</xdr:rowOff>
                  </from>
                  <to>
                    <xdr:col>6</xdr:col>
                    <xdr:colOff>466725</xdr:colOff>
                    <xdr:row>12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6"/>
  <dimension ref="A1:BN62"/>
  <sheetViews>
    <sheetView showGridLines="0" zoomScaleNormal="100" zoomScaleSheetLayoutView="100" workbookViewId="0">
      <pane xSplit="3" ySplit="32" topLeftCell="D33" activePane="bottomRight" state="frozen"/>
      <selection activeCell="E38" sqref="E38"/>
      <selection pane="topRight" activeCell="E38" sqref="E38"/>
      <selection pane="bottomLeft" activeCell="E38" sqref="E38"/>
      <selection pane="bottomRight" activeCell="E38" sqref="E38"/>
    </sheetView>
  </sheetViews>
  <sheetFormatPr defaultColWidth="0" defaultRowHeight="11.25" x14ac:dyDescent="0.2"/>
  <cols>
    <col min="1" max="1" width="2.28515625" style="28" customWidth="1"/>
    <col min="2" max="2" width="5.5703125" style="26" customWidth="1"/>
    <col min="3" max="3" width="20" style="26" customWidth="1"/>
    <col min="4" max="4" width="1" style="26" customWidth="1"/>
    <col min="5" max="7" width="3.42578125" style="26" customWidth="1"/>
    <col min="8" max="8" width="3.42578125" style="25" customWidth="1"/>
    <col min="9" max="9" width="3.42578125" style="26" customWidth="1"/>
    <col min="10" max="10" width="3.42578125" style="27" customWidth="1"/>
    <col min="11" max="61" width="3.42578125" style="28" customWidth="1"/>
    <col min="62" max="66" width="0" style="28" hidden="1" customWidth="1"/>
    <col min="67" max="16384" width="3.42578125" style="28" hidden="1"/>
  </cols>
  <sheetData>
    <row r="1" spans="2:54" ht="13.5" hidden="1" x14ac:dyDescent="0.25">
      <c r="B1" s="164" t="e">
        <f ca="1">OFFSET(B1,-1,0)+1</f>
        <v>#REF!</v>
      </c>
      <c r="C1" s="205" t="e">
        <f ca="1">IF($B1&lt;=numEventos,INDEX(Eventos,B1,2),"")</f>
        <v>#REF!</v>
      </c>
      <c r="D1" s="207" t="s">
        <v>145</v>
      </c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165"/>
      <c r="AJ1" s="165"/>
      <c r="AK1" s="165"/>
      <c r="AL1" s="165"/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</row>
    <row r="2" spans="2:54" hidden="1" x14ac:dyDescent="0.2"/>
    <row r="3" spans="2:54" hidden="1" x14ac:dyDescent="0.2"/>
    <row r="4" spans="2:54" hidden="1" x14ac:dyDescent="0.2"/>
    <row r="5" spans="2:54" hidden="1" x14ac:dyDescent="0.2"/>
    <row r="6" spans="2:54" hidden="1" x14ac:dyDescent="0.2"/>
    <row r="7" spans="2:54" hidden="1" x14ac:dyDescent="0.2"/>
    <row r="8" spans="2:54" hidden="1" x14ac:dyDescent="0.2"/>
    <row r="9" spans="2:54" hidden="1" x14ac:dyDescent="0.2"/>
    <row r="10" spans="2:54" hidden="1" x14ac:dyDescent="0.2"/>
    <row r="11" spans="2:54" hidden="1" x14ac:dyDescent="0.2"/>
    <row r="12" spans="2:54" hidden="1" x14ac:dyDescent="0.2"/>
    <row r="13" spans="2:54" hidden="1" x14ac:dyDescent="0.2"/>
    <row r="14" spans="2:54" hidden="1" x14ac:dyDescent="0.2"/>
    <row r="15" spans="2:54" hidden="1" x14ac:dyDescent="0.2"/>
    <row r="16" spans="2:54" hidden="1" x14ac:dyDescent="0.2"/>
    <row r="17" spans="2:60" hidden="1" x14ac:dyDescent="0.2"/>
    <row r="18" spans="2:60" hidden="1" x14ac:dyDescent="0.2"/>
    <row r="19" spans="2:60" customFormat="1" ht="15" x14ac:dyDescent="0.25"/>
    <row r="20" spans="2:60" s="33" customFormat="1" ht="30.75" customHeight="1" x14ac:dyDescent="0.25">
      <c r="B20" s="68"/>
      <c r="C20" s="68"/>
      <c r="D20" s="290" t="s">
        <v>107</v>
      </c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90"/>
      <c r="U20" s="290"/>
      <c r="V20" s="290"/>
      <c r="AF20"/>
      <c r="AG20"/>
      <c r="AH20"/>
      <c r="AI20"/>
      <c r="AY20" s="284" t="s">
        <v>106</v>
      </c>
      <c r="AZ20" s="285"/>
      <c r="BA20" s="285"/>
      <c r="BB20" s="286"/>
      <c r="BC20" s="187">
        <f ca="1">Cronograma.MesesQuadro</f>
        <v>12</v>
      </c>
      <c r="BD20" s="69"/>
    </row>
    <row r="21" spans="2:60" ht="6.75" customHeight="1" x14ac:dyDescent="0.25">
      <c r="BD21" s="6"/>
      <c r="BE21" s="6"/>
      <c r="BF21" s="6"/>
      <c r="BG21" s="6"/>
      <c r="BH21" s="6"/>
    </row>
    <row r="22" spans="2:60" ht="31.5" customHeight="1" x14ac:dyDescent="0.25"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6"/>
      <c r="BE22" s="6"/>
      <c r="BF22" s="6"/>
      <c r="BG22" s="6"/>
      <c r="BH22" s="6"/>
    </row>
    <row r="23" spans="2:60" ht="11.25" customHeight="1" x14ac:dyDescent="0.25"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6"/>
      <c r="BE23" s="6"/>
      <c r="BF23" s="6"/>
      <c r="BG23" s="6"/>
      <c r="BH23" s="6"/>
    </row>
    <row r="24" spans="2:60" ht="11.25" customHeight="1" x14ac:dyDescent="0.25"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6"/>
      <c r="BE24" s="6"/>
      <c r="BF24" s="6"/>
      <c r="BG24" s="6"/>
      <c r="BH24" s="6"/>
    </row>
    <row r="25" spans="2:60" ht="11.25" customHeight="1" x14ac:dyDescent="0.25"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6"/>
      <c r="BE25" s="6"/>
      <c r="BF25" s="6"/>
      <c r="BG25" s="6"/>
      <c r="BH25" s="6"/>
    </row>
    <row r="26" spans="2:60" ht="11.25" customHeight="1" x14ac:dyDescent="0.25"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6"/>
      <c r="BE26" s="6"/>
      <c r="BF26" s="6"/>
      <c r="BG26" s="6"/>
      <c r="BH26" s="6"/>
    </row>
    <row r="27" spans="2:60" ht="11.25" customHeight="1" x14ac:dyDescent="0.25"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6"/>
      <c r="BE27" s="6"/>
      <c r="BF27" s="6"/>
      <c r="BG27" s="6"/>
      <c r="BH27" s="6"/>
    </row>
    <row r="28" spans="2:60" ht="11.25" customHeight="1" x14ac:dyDescent="0.25"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6"/>
      <c r="BE28" s="6"/>
      <c r="BF28" s="6"/>
      <c r="BG28" s="6"/>
      <c r="BH28" s="6"/>
    </row>
    <row r="29" spans="2:60" ht="6.75" customHeight="1" x14ac:dyDescent="0.2"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</row>
    <row r="30" spans="2:60" ht="99.95" customHeight="1" x14ac:dyDescent="0.2">
      <c r="B30" s="37"/>
      <c r="D30" s="27"/>
      <c r="E30" s="206" t="str">
        <f>IF(Eventograma_e_Quantitativos!N15&lt;&gt;"",Eventograma_e_Quantitativos!N15,"")</f>
        <v>Frente 1 - Preliminares, Base e SubBase</v>
      </c>
      <c r="F30" s="206" t="str">
        <f>IF(Eventograma_e_Quantitativos!O15&lt;&gt;"",Eventograma_e_Quantitativos!O15,"")</f>
        <v>Frente 2 - Capa Asfáltica</v>
      </c>
      <c r="G30" s="206" t="str">
        <f>IF(Eventograma_e_Quantitativos!P15&lt;&gt;"",Eventograma_e_Quantitativos!P15,"")</f>
        <v>Frente 3 - Meio fio e sarjeta</v>
      </c>
      <c r="H30" s="206" t="str">
        <f>IF(Eventograma_e_Quantitativos!Q15&lt;&gt;"",Eventograma_e_Quantitativos!Q15,"")</f>
        <v>Frente 4 - Sinalização, Calçada e Piso Tátil</v>
      </c>
      <c r="I30" s="206" t="str">
        <f>IF(Eventograma_e_Quantitativos!R15&lt;&gt;"",Eventograma_e_Quantitativos!R15,"")</f>
        <v/>
      </c>
      <c r="J30" s="206" t="str">
        <f>IF(Eventograma_e_Quantitativos!S15&lt;&gt;"",Eventograma_e_Quantitativos!S15,"")</f>
        <v/>
      </c>
      <c r="K30" s="206" t="str">
        <f>IF(Eventograma_e_Quantitativos!T15&lt;&gt;"",Eventograma_e_Quantitativos!T15,"")</f>
        <v/>
      </c>
      <c r="L30" s="206" t="str">
        <f>IF(Eventograma_e_Quantitativos!U15&lt;&gt;"",Eventograma_e_Quantitativos!U15,"")</f>
        <v/>
      </c>
      <c r="M30" s="206" t="str">
        <f>IF(Eventograma_e_Quantitativos!V15&lt;&gt;"",Eventograma_e_Quantitativos!V15,"")</f>
        <v/>
      </c>
      <c r="N30" s="206" t="str">
        <f>IF(Eventograma_e_Quantitativos!W15&lt;&gt;"",Eventograma_e_Quantitativos!W15,"")</f>
        <v/>
      </c>
      <c r="O30" s="206" t="str">
        <f>IF(Eventograma_e_Quantitativos!X15&lt;&gt;"",Eventograma_e_Quantitativos!X15,"")</f>
        <v/>
      </c>
      <c r="P30" s="206" t="str">
        <f>IF(Eventograma_e_Quantitativos!Y15&lt;&gt;"",Eventograma_e_Quantitativos!Y15,"")</f>
        <v/>
      </c>
      <c r="Q30" s="206" t="str">
        <f>IF(Eventograma_e_Quantitativos!Z15&lt;&gt;"",Eventograma_e_Quantitativos!Z15,"")</f>
        <v/>
      </c>
      <c r="R30" s="206" t="str">
        <f>IF(Eventograma_e_Quantitativos!AA15&lt;&gt;"",Eventograma_e_Quantitativos!AA15,"")</f>
        <v/>
      </c>
      <c r="S30" s="206" t="str">
        <f>IF(Eventograma_e_Quantitativos!AB15&lt;&gt;"",Eventograma_e_Quantitativos!AB15,"")</f>
        <v/>
      </c>
      <c r="T30" s="206" t="str">
        <f>IF(Eventograma_e_Quantitativos!AC15&lt;&gt;"",Eventograma_e_Quantitativos!AC15,"")</f>
        <v/>
      </c>
      <c r="U30" s="206" t="str">
        <f>IF(Eventograma_e_Quantitativos!AD15&lt;&gt;"",Eventograma_e_Quantitativos!AD15,"")</f>
        <v/>
      </c>
      <c r="V30" s="206" t="str">
        <f>IF(Eventograma_e_Quantitativos!AE15&lt;&gt;"",Eventograma_e_Quantitativos!AE15,"")</f>
        <v/>
      </c>
      <c r="W30" s="206" t="str">
        <f>IF(Eventograma_e_Quantitativos!AF15&lt;&gt;"",Eventograma_e_Quantitativos!AF15,"")</f>
        <v/>
      </c>
      <c r="X30" s="206" t="str">
        <f>IF(Eventograma_e_Quantitativos!AG15&lt;&gt;"",Eventograma_e_Quantitativos!AG15,"")</f>
        <v/>
      </c>
      <c r="Y30" s="206" t="str">
        <f>IF(Eventograma_e_Quantitativos!AH15&lt;&gt;"",Eventograma_e_Quantitativos!AH15,"")</f>
        <v/>
      </c>
      <c r="Z30" s="206" t="str">
        <f>IF(Eventograma_e_Quantitativos!AI15&lt;&gt;"",Eventograma_e_Quantitativos!AI15,"")</f>
        <v/>
      </c>
      <c r="AA30" s="206" t="str">
        <f>IF(Eventograma_e_Quantitativos!AJ15&lt;&gt;"",Eventograma_e_Quantitativos!AJ15,"")</f>
        <v/>
      </c>
      <c r="AB30" s="206" t="str">
        <f>IF(Eventograma_e_Quantitativos!AK15&lt;&gt;"",Eventograma_e_Quantitativos!AK15,"")</f>
        <v/>
      </c>
      <c r="AC30" s="206" t="str">
        <f>IF(Eventograma_e_Quantitativos!AL15&lt;&gt;"",Eventograma_e_Quantitativos!AL15,"")</f>
        <v/>
      </c>
      <c r="AD30" s="206" t="str">
        <f>IF(Eventograma_e_Quantitativos!AM15&lt;&gt;"",Eventograma_e_Quantitativos!AM15,"")</f>
        <v/>
      </c>
      <c r="AE30" s="206" t="str">
        <f>IF(Eventograma_e_Quantitativos!AN15&lt;&gt;"",Eventograma_e_Quantitativos!AN15,"")</f>
        <v/>
      </c>
      <c r="AF30" s="206" t="str">
        <f>IF(Eventograma_e_Quantitativos!AO15&lt;&gt;"",Eventograma_e_Quantitativos!AO15,"")</f>
        <v/>
      </c>
      <c r="AG30" s="206" t="str">
        <f>IF(Eventograma_e_Quantitativos!AP15&lt;&gt;"",Eventograma_e_Quantitativos!AP15,"")</f>
        <v/>
      </c>
      <c r="AH30" s="206" t="str">
        <f>IF(Eventograma_e_Quantitativos!AQ15&lt;&gt;"",Eventograma_e_Quantitativos!AQ15,"")</f>
        <v/>
      </c>
      <c r="AI30" s="206" t="str">
        <f>IF(Eventograma_e_Quantitativos!AR15&lt;&gt;"",Eventograma_e_Quantitativos!AR15,"")</f>
        <v/>
      </c>
      <c r="AJ30" s="206" t="str">
        <f>IF(Eventograma_e_Quantitativos!AS15&lt;&gt;"",Eventograma_e_Quantitativos!AS15,"")</f>
        <v/>
      </c>
      <c r="AK30" s="206" t="str">
        <f>IF(Eventograma_e_Quantitativos!AT15&lt;&gt;"",Eventograma_e_Quantitativos!AT15,"")</f>
        <v/>
      </c>
      <c r="AL30" s="206" t="str">
        <f>IF(Eventograma_e_Quantitativos!AU15&lt;&gt;"",Eventograma_e_Quantitativos!AU15,"")</f>
        <v/>
      </c>
      <c r="AM30" s="206" t="str">
        <f>IF(Eventograma_e_Quantitativos!AV15&lt;&gt;"",Eventograma_e_Quantitativos!AV15,"")</f>
        <v/>
      </c>
      <c r="AN30" s="206" t="str">
        <f>IF(Eventograma_e_Quantitativos!AW15&lt;&gt;"",Eventograma_e_Quantitativos!AW15,"")</f>
        <v/>
      </c>
      <c r="AO30" s="206" t="str">
        <f>IF(Eventograma_e_Quantitativos!AX15&lt;&gt;"",Eventograma_e_Quantitativos!AX15,"")</f>
        <v/>
      </c>
      <c r="AP30" s="206" t="str">
        <f>IF(Eventograma_e_Quantitativos!AY15&lt;&gt;"",Eventograma_e_Quantitativos!AY15,"")</f>
        <v/>
      </c>
      <c r="AQ30" s="206" t="str">
        <f>IF(Eventograma_e_Quantitativos!AZ15&lt;&gt;"",Eventograma_e_Quantitativos!AZ15,"")</f>
        <v/>
      </c>
      <c r="AR30" s="206" t="str">
        <f>IF(Eventograma_e_Quantitativos!BA15&lt;&gt;"",Eventograma_e_Quantitativos!BA15,"")</f>
        <v/>
      </c>
      <c r="AS30" s="206" t="str">
        <f>IF(Eventograma_e_Quantitativos!BB15&lt;&gt;"",Eventograma_e_Quantitativos!BB15,"")</f>
        <v/>
      </c>
      <c r="AT30" s="206" t="str">
        <f>IF(Eventograma_e_Quantitativos!BC15&lt;&gt;"",Eventograma_e_Quantitativos!BC15,"")</f>
        <v/>
      </c>
      <c r="AU30" s="206" t="str">
        <f>IF(Eventograma_e_Quantitativos!BD15&lt;&gt;"",Eventograma_e_Quantitativos!BD15,"")</f>
        <v/>
      </c>
      <c r="AV30" s="206" t="str">
        <f>IF(Eventograma_e_Quantitativos!BE15&lt;&gt;"",Eventograma_e_Quantitativos!BE15,"")</f>
        <v/>
      </c>
      <c r="AW30" s="206" t="str">
        <f>IF(Eventograma_e_Quantitativos!BF15&lt;&gt;"",Eventograma_e_Quantitativos!BF15,"")</f>
        <v/>
      </c>
      <c r="AX30" s="206" t="str">
        <f>IF(Eventograma_e_Quantitativos!BG15&lt;&gt;"",Eventograma_e_Quantitativos!BG15,"")</f>
        <v/>
      </c>
      <c r="AY30" s="206" t="str">
        <f>IF(Eventograma_e_Quantitativos!BH15&lt;&gt;"",Eventograma_e_Quantitativos!BH15,"")</f>
        <v/>
      </c>
      <c r="AZ30" s="206" t="str">
        <f>IF(Eventograma_e_Quantitativos!BI15&lt;&gt;"",Eventograma_e_Quantitativos!BI15,"")</f>
        <v/>
      </c>
      <c r="BA30" s="206" t="str">
        <f>IF(Eventograma_e_Quantitativos!BJ15&lt;&gt;"",Eventograma_e_Quantitativos!BJ15,"")</f>
        <v/>
      </c>
      <c r="BB30" s="206" t="str">
        <f>IF(Eventograma_e_Quantitativos!BK15&lt;&gt;"",Eventograma_e_Quantitativos!BK15,"")</f>
        <v/>
      </c>
    </row>
    <row r="31" spans="2:60" s="40" customFormat="1" ht="11.25" customHeight="1" x14ac:dyDescent="0.25">
      <c r="B31" s="276" t="s">
        <v>95</v>
      </c>
      <c r="C31" s="278" t="s">
        <v>96</v>
      </c>
      <c r="D31" s="38"/>
      <c r="E31" s="166">
        <v>1</v>
      </c>
      <c r="F31" s="166">
        <v>2</v>
      </c>
      <c r="G31" s="166">
        <v>3</v>
      </c>
      <c r="H31" s="166">
        <v>4</v>
      </c>
      <c r="I31" s="166">
        <v>5</v>
      </c>
      <c r="J31" s="166">
        <v>6</v>
      </c>
      <c r="K31" s="166">
        <v>7</v>
      </c>
      <c r="L31" s="166">
        <v>8</v>
      </c>
      <c r="M31" s="166">
        <v>9</v>
      </c>
      <c r="N31" s="166">
        <v>10</v>
      </c>
      <c r="O31" s="166">
        <v>11</v>
      </c>
      <c r="P31" s="166">
        <v>12</v>
      </c>
      <c r="Q31" s="166">
        <v>13</v>
      </c>
      <c r="R31" s="166">
        <v>14</v>
      </c>
      <c r="S31" s="166">
        <v>15</v>
      </c>
      <c r="T31" s="166">
        <v>16</v>
      </c>
      <c r="U31" s="166">
        <v>17</v>
      </c>
      <c r="V31" s="166">
        <v>18</v>
      </c>
      <c r="W31" s="166">
        <v>19</v>
      </c>
      <c r="X31" s="166">
        <v>20</v>
      </c>
      <c r="Y31" s="166">
        <v>21</v>
      </c>
      <c r="Z31" s="166">
        <v>22</v>
      </c>
      <c r="AA31" s="166">
        <v>23</v>
      </c>
      <c r="AB31" s="166">
        <v>24</v>
      </c>
      <c r="AC31" s="166">
        <v>25</v>
      </c>
      <c r="AD31" s="166">
        <v>26</v>
      </c>
      <c r="AE31" s="166">
        <v>27</v>
      </c>
      <c r="AF31" s="166">
        <v>28</v>
      </c>
      <c r="AG31" s="166">
        <v>29</v>
      </c>
      <c r="AH31" s="166">
        <v>30</v>
      </c>
      <c r="AI31" s="166">
        <v>31</v>
      </c>
      <c r="AJ31" s="166">
        <v>32</v>
      </c>
      <c r="AK31" s="166">
        <v>33</v>
      </c>
      <c r="AL31" s="166">
        <v>34</v>
      </c>
      <c r="AM31" s="166">
        <v>35</v>
      </c>
      <c r="AN31" s="166">
        <v>36</v>
      </c>
      <c r="AO31" s="166">
        <v>37</v>
      </c>
      <c r="AP31" s="166">
        <v>38</v>
      </c>
      <c r="AQ31" s="166">
        <v>39</v>
      </c>
      <c r="AR31" s="166">
        <v>40</v>
      </c>
      <c r="AS31" s="166">
        <v>41</v>
      </c>
      <c r="AT31" s="166">
        <v>42</v>
      </c>
      <c r="AU31" s="166">
        <v>43</v>
      </c>
      <c r="AV31" s="166">
        <v>44</v>
      </c>
      <c r="AW31" s="166">
        <v>45</v>
      </c>
      <c r="AX31" s="166">
        <v>46</v>
      </c>
      <c r="AY31" s="166">
        <v>47</v>
      </c>
      <c r="AZ31" s="166">
        <v>48</v>
      </c>
      <c r="BA31" s="166">
        <v>49</v>
      </c>
      <c r="BB31" s="166">
        <v>50</v>
      </c>
    </row>
    <row r="32" spans="2:60" s="39" customFormat="1" ht="22.5" customHeight="1" x14ac:dyDescent="0.25">
      <c r="B32" s="277"/>
      <c r="C32" s="279"/>
      <c r="D32" s="41"/>
      <c r="E32" s="287" t="s">
        <v>51</v>
      </c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  <c r="AI32" s="288"/>
      <c r="AJ32" s="288"/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288"/>
      <c r="AV32" s="288"/>
      <c r="AW32" s="288"/>
      <c r="AX32" s="288"/>
      <c r="AY32" s="288"/>
      <c r="AZ32" s="288"/>
      <c r="BA32" s="288"/>
      <c r="BB32" s="289"/>
    </row>
    <row r="33" spans="2:54" s="47" customFormat="1" ht="4.5" customHeight="1" x14ac:dyDescent="0.2">
      <c r="B33" s="43"/>
      <c r="C33" s="44"/>
      <c r="D33" s="45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</row>
    <row r="34" spans="2:54" ht="13.5" x14ac:dyDescent="0.25">
      <c r="B34" s="164">
        <f ca="1">OFFSET(B34,-1,0)+1</f>
        <v>1</v>
      </c>
      <c r="C34" s="205" t="str">
        <f ca="1">IF($B34&lt;=numEventos,INDEX(Eventos,B34,2),"")</f>
        <v>Administração Local</v>
      </c>
      <c r="D34" s="207" t="s">
        <v>145</v>
      </c>
      <c r="E34" s="217" t="s">
        <v>150</v>
      </c>
      <c r="F34" s="218"/>
      <c r="G34" s="218"/>
      <c r="H34" s="218"/>
      <c r="I34" s="218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218"/>
      <c r="AB34" s="218"/>
      <c r="AC34" s="218"/>
      <c r="AD34" s="218"/>
      <c r="AE34" s="218"/>
      <c r="AF34" s="218"/>
      <c r="AG34" s="218"/>
      <c r="AH34" s="218"/>
      <c r="AI34" s="218"/>
      <c r="AJ34" s="218"/>
      <c r="AK34" s="218"/>
      <c r="AL34" s="218"/>
      <c r="AM34" s="218"/>
      <c r="AN34" s="218"/>
      <c r="AO34" s="218"/>
      <c r="AP34" s="218"/>
      <c r="AQ34" s="218"/>
      <c r="AR34" s="218"/>
      <c r="AS34" s="218"/>
      <c r="AT34" s="218"/>
      <c r="AU34" s="218"/>
      <c r="AV34" s="218"/>
      <c r="AW34" s="218"/>
      <c r="AX34" s="218"/>
      <c r="AY34" s="218"/>
      <c r="AZ34" s="218"/>
      <c r="BA34" s="218"/>
      <c r="BB34" s="219"/>
    </row>
    <row r="35" spans="2:54" ht="13.5" x14ac:dyDescent="0.25">
      <c r="B35" s="164">
        <f ca="1">OFFSET(B35,-1,0)+1</f>
        <v>2</v>
      </c>
      <c r="C35" s="205" t="str">
        <f ca="1">IF($B35&lt;=numEventos,INDEX(Eventos,B35,2),"")</f>
        <v>CANTEIRO DE OBRA</v>
      </c>
      <c r="D35" s="207" t="s">
        <v>145</v>
      </c>
      <c r="E35" s="165">
        <v>1</v>
      </c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</row>
    <row r="36" spans="2:54" ht="13.5" x14ac:dyDescent="0.25">
      <c r="B36" s="164">
        <f ca="1">OFFSET(B36,-1,0)+1</f>
        <v>3</v>
      </c>
      <c r="C36" s="205" t="str">
        <f ca="1">IF($B36&lt;=numEventos,INDEX(Eventos,B36,2),"")</f>
        <v>SERVIÇOS PRELIMINARES</v>
      </c>
      <c r="D36" s="207" t="s">
        <v>145</v>
      </c>
      <c r="E36" s="165">
        <v>1</v>
      </c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</row>
    <row r="37" spans="2:54" ht="13.5" x14ac:dyDescent="0.25">
      <c r="B37" s="164">
        <f ca="1">OFFSET(B37,-1,0)+1</f>
        <v>4</v>
      </c>
      <c r="C37" s="205" t="str">
        <f ca="1">IF($B37&lt;=numEventos,INDEX(Eventos,B37,2),"")</f>
        <v>MOBILIZAÇÃO E DESMOBILIZAÇÃO</v>
      </c>
      <c r="D37" s="207" t="s">
        <v>145</v>
      </c>
      <c r="E37" s="165">
        <v>1</v>
      </c>
      <c r="F37" s="165"/>
      <c r="G37" s="165"/>
      <c r="H37" s="165">
        <v>4</v>
      </c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</row>
    <row r="38" spans="2:54" ht="13.5" x14ac:dyDescent="0.25">
      <c r="B38" s="164">
        <f t="shared" ref="B38:B41" ca="1" si="0">OFFSET(B38,-1,0)+1</f>
        <v>5</v>
      </c>
      <c r="C38" s="205" t="str">
        <f ca="1">IF($B38&lt;=numEventos,INDEX(Eventos,B38,2),"")</f>
        <v>TERRAPLANAGEM</v>
      </c>
      <c r="D38" s="207" t="s">
        <v>145</v>
      </c>
      <c r="E38" s="165">
        <v>1</v>
      </c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</row>
    <row r="39" spans="2:54" ht="13.5" x14ac:dyDescent="0.25">
      <c r="B39" s="164">
        <f t="shared" ca="1" si="0"/>
        <v>6</v>
      </c>
      <c r="C39" s="205" t="str">
        <f ca="1">IF($B39&lt;=numEventos,INDEX(Eventos,B39,2),"")</f>
        <v>PAVIMENTAÇÃO</v>
      </c>
      <c r="D39" s="207" t="s">
        <v>145</v>
      </c>
      <c r="E39" s="165">
        <v>1</v>
      </c>
      <c r="F39" s="165">
        <v>2</v>
      </c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</row>
    <row r="40" spans="2:54" ht="13.5" x14ac:dyDescent="0.25">
      <c r="B40" s="164">
        <f t="shared" ca="1" si="0"/>
        <v>7</v>
      </c>
      <c r="C40" s="205" t="str">
        <f ca="1">IF($B40&lt;=numEventos,INDEX(Eventos,B40,2),"")</f>
        <v>TRANSPORTE DE MATERIAIS DE PAVIMENTAÇÃO</v>
      </c>
      <c r="D40" s="207" t="s">
        <v>145</v>
      </c>
      <c r="E40" s="165"/>
      <c r="F40" s="165">
        <v>2</v>
      </c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</row>
    <row r="41" spans="2:54" ht="13.5" x14ac:dyDescent="0.25">
      <c r="B41" s="164">
        <f t="shared" ca="1" si="0"/>
        <v>8</v>
      </c>
      <c r="C41" s="205" t="str">
        <f ca="1">IF($B41&lt;=numEventos,INDEX(Eventos,B41,2),"")</f>
        <v>DRENAGEM SUPERFICIAL</v>
      </c>
      <c r="D41" s="207" t="s">
        <v>145</v>
      </c>
      <c r="E41" s="165"/>
      <c r="F41" s="165"/>
      <c r="G41" s="165">
        <v>3</v>
      </c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</row>
    <row r="42" spans="2:54" ht="13.5" x14ac:dyDescent="0.25">
      <c r="B42" s="164">
        <f ca="1">OFFSET(B42,-1,0)+1</f>
        <v>9</v>
      </c>
      <c r="C42" s="205" t="str">
        <f ca="1">IF($B42&lt;=numEventos,INDEX(Eventos,B42,2),"")</f>
        <v>PASSEIO PÚBLICO E ACESSIBILIDADE UNIVERSAL</v>
      </c>
      <c r="D42" s="207" t="s">
        <v>145</v>
      </c>
      <c r="E42" s="165"/>
      <c r="F42" s="165"/>
      <c r="G42" s="165"/>
      <c r="H42" s="165">
        <v>4</v>
      </c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  <c r="AZ42" s="165"/>
      <c r="BA42" s="165"/>
      <c r="BB42" s="165"/>
    </row>
    <row r="43" spans="2:54" ht="13.5" x14ac:dyDescent="0.25">
      <c r="B43" s="164">
        <f ca="1">OFFSET(B43,-1,0)+1</f>
        <v>10</v>
      </c>
      <c r="C43" s="205" t="str">
        <f ca="1">IF($B43&lt;=numEventos,INDEX(Eventos,B43,2),"")</f>
        <v>SINALIZAÇÃO VIÁRIA</v>
      </c>
      <c r="D43" s="207" t="s">
        <v>145</v>
      </c>
      <c r="E43" s="165"/>
      <c r="F43" s="165"/>
      <c r="G43" s="165"/>
      <c r="H43" s="165">
        <v>4</v>
      </c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  <c r="AZ43" s="165"/>
      <c r="BA43" s="165"/>
      <c r="BB43" s="165"/>
    </row>
    <row r="44" spans="2:54" ht="7.5" customHeight="1" x14ac:dyDescent="0.25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2:54" ht="15" x14ac:dyDescent="0.25">
      <c r="B45" s="280" t="s">
        <v>12</v>
      </c>
      <c r="C45" s="281"/>
      <c r="D45" s="167"/>
      <c r="G45" s="291">
        <f>(ROW($G45)-ROW($G$45))/6*12+1</f>
        <v>1</v>
      </c>
      <c r="H45" s="292"/>
      <c r="I45" s="292"/>
      <c r="J45" s="293"/>
      <c r="K45" s="291">
        <f>G45+1</f>
        <v>2</v>
      </c>
      <c r="L45" s="292"/>
      <c r="M45" s="292"/>
      <c r="N45" s="293"/>
      <c r="O45" s="291">
        <f>K45+1</f>
        <v>3</v>
      </c>
      <c r="P45" s="292"/>
      <c r="Q45" s="292"/>
      <c r="R45" s="293"/>
      <c r="S45" s="291">
        <f>O45+1</f>
        <v>4</v>
      </c>
      <c r="T45" s="292"/>
      <c r="U45" s="292"/>
      <c r="V45" s="293"/>
      <c r="W45" s="291">
        <f>S45+1</f>
        <v>5</v>
      </c>
      <c r="X45" s="292"/>
      <c r="Y45" s="292"/>
      <c r="Z45" s="293"/>
      <c r="AA45" s="291">
        <f>W45+1</f>
        <v>6</v>
      </c>
      <c r="AB45" s="292"/>
      <c r="AC45" s="292"/>
      <c r="AD45" s="293"/>
      <c r="AE45" s="291">
        <f>AA45+1</f>
        <v>7</v>
      </c>
      <c r="AF45" s="292"/>
      <c r="AG45" s="292"/>
      <c r="AH45" s="293"/>
      <c r="AI45" s="291">
        <f>AE45+1</f>
        <v>8</v>
      </c>
      <c r="AJ45" s="292"/>
      <c r="AK45" s="292"/>
      <c r="AL45" s="293"/>
      <c r="AM45" s="291">
        <f>AI45+1</f>
        <v>9</v>
      </c>
      <c r="AN45" s="292"/>
      <c r="AO45" s="292"/>
      <c r="AP45" s="293"/>
      <c r="AQ45" s="291">
        <f>AM45+1</f>
        <v>10</v>
      </c>
      <c r="AR45" s="292"/>
      <c r="AS45" s="292"/>
      <c r="AT45" s="293"/>
      <c r="AU45" s="291">
        <f>AQ45+1</f>
        <v>11</v>
      </c>
      <c r="AV45" s="292"/>
      <c r="AW45" s="292"/>
      <c r="AX45" s="293"/>
      <c r="AY45" s="291">
        <f>AU45+1</f>
        <v>12</v>
      </c>
      <c r="AZ45" s="292"/>
      <c r="BA45" s="292"/>
      <c r="BB45" s="293"/>
    </row>
    <row r="46" spans="2:54" ht="15" x14ac:dyDescent="0.25">
      <c r="B46" s="270" t="s">
        <v>105</v>
      </c>
      <c r="C46" s="271"/>
      <c r="D46" s="167"/>
      <c r="E46" s="282" t="s">
        <v>10</v>
      </c>
      <c r="F46" s="283"/>
      <c r="G46" s="265">
        <f ca="1">IF(TotalEventos=0,0,G47/TotalEventos)</f>
        <v>0.14172970702611076</v>
      </c>
      <c r="H46" s="266"/>
      <c r="I46" s="266"/>
      <c r="J46" s="267"/>
      <c r="K46" s="265">
        <f ca="1">IF(TotalEventos=0,0,K47/TotalEventos)</f>
        <v>0.37554098961876364</v>
      </c>
      <c r="L46" s="266"/>
      <c r="M46" s="266"/>
      <c r="N46" s="267"/>
      <c r="O46" s="265">
        <f ca="1">IF(TotalEventos=0,0,O47/TotalEventos)</f>
        <v>0.12565027006434284</v>
      </c>
      <c r="P46" s="266"/>
      <c r="Q46" s="266"/>
      <c r="R46" s="267"/>
      <c r="S46" s="265">
        <f ca="1">IF(TotalEventos=0,0,S47/TotalEventos)</f>
        <v>0.35707903329078272</v>
      </c>
      <c r="T46" s="266"/>
      <c r="U46" s="266"/>
      <c r="V46" s="267"/>
      <c r="W46" s="265">
        <f ca="1">IF(TotalEventos=0,0,W47/TotalEventos)</f>
        <v>0</v>
      </c>
      <c r="X46" s="266"/>
      <c r="Y46" s="266"/>
      <c r="Z46" s="267"/>
      <c r="AA46" s="265">
        <f ca="1">IF(TotalEventos=0,0,AA47/TotalEventos)</f>
        <v>0</v>
      </c>
      <c r="AB46" s="266"/>
      <c r="AC46" s="266"/>
      <c r="AD46" s="267"/>
      <c r="AE46" s="265">
        <f ca="1">IF(TotalEventos=0,0,AE47/TotalEventos)</f>
        <v>0</v>
      </c>
      <c r="AF46" s="266"/>
      <c r="AG46" s="266"/>
      <c r="AH46" s="267"/>
      <c r="AI46" s="265">
        <f ca="1">IF(TotalEventos=0,0,AI47/TotalEventos)</f>
        <v>0</v>
      </c>
      <c r="AJ46" s="266"/>
      <c r="AK46" s="266"/>
      <c r="AL46" s="267"/>
      <c r="AM46" s="265">
        <f ca="1">IF(TotalEventos=0,0,AM47/TotalEventos)</f>
        <v>0</v>
      </c>
      <c r="AN46" s="266"/>
      <c r="AO46" s="266"/>
      <c r="AP46" s="267"/>
      <c r="AQ46" s="265">
        <f ca="1">IF(TotalEventos=0,0,AQ47/TotalEventos)</f>
        <v>0</v>
      </c>
      <c r="AR46" s="266"/>
      <c r="AS46" s="266"/>
      <c r="AT46" s="267"/>
      <c r="AU46" s="265">
        <f ca="1">IF(TotalEventos=0,0,AU47/TotalEventos)</f>
        <v>0</v>
      </c>
      <c r="AV46" s="266"/>
      <c r="AW46" s="266"/>
      <c r="AX46" s="267"/>
      <c r="AY46" s="265">
        <f ca="1">IF(TotalEventos=0,0,AY47/TotalEventos)</f>
        <v>0</v>
      </c>
      <c r="AZ46" s="266"/>
      <c r="BA46" s="266"/>
      <c r="BB46" s="267"/>
    </row>
    <row r="47" spans="2:54" ht="15" x14ac:dyDescent="0.25">
      <c r="B47" s="272"/>
      <c r="C47" s="273"/>
      <c r="D47" s="167"/>
      <c r="E47" s="268" t="s">
        <v>11</v>
      </c>
      <c r="F47" s="269"/>
      <c r="G47" s="262">
        <f ca="1">SUMIF(OFFSET($E$34:$BB$34,1,0,numEventos-1),G45,OFFSET(ValoresPorEvento,1,0,numEventos-1))*(1+INDEX(TotalPorEvento,1,0)/(TotalEventos-INDEX(TotalPorEvento,1,0)))</f>
        <v>94821.29408305134</v>
      </c>
      <c r="H47" s="263"/>
      <c r="I47" s="263"/>
      <c r="J47" s="264"/>
      <c r="K47" s="262">
        <f ca="1">SUMIF(OFFSET($E$34:$BB$34,1,0,numEventos-1),K45,OFFSET(ValoresPorEvento,1,0,numEventos-1))*(1+INDEX(TotalPorEvento,1,0)/(TotalEventos-INDEX(TotalPorEvento,1,0)))</f>
        <v>251247.83903152109</v>
      </c>
      <c r="L47" s="263"/>
      <c r="M47" s="263"/>
      <c r="N47" s="264"/>
      <c r="O47" s="262">
        <f ca="1">SUMIF(OFFSET($E$34:$BB$34,1,0,numEventos-1),O45,OFFSET(ValoresPorEvento,1,0,numEventos-1))*(1+INDEX(TotalPorEvento,1,0)/(TotalEventos-INDEX(TotalPorEvento,1,0)))</f>
        <v>84063.683326396131</v>
      </c>
      <c r="P47" s="263"/>
      <c r="Q47" s="263"/>
      <c r="R47" s="264"/>
      <c r="S47" s="262">
        <f ca="1">SUMIF(OFFSET($E$34:$BB$34,1,0,numEventos-1),S45,OFFSET(ValoresPorEvento,1,0,numEventos-1))*(1+INDEX(TotalPorEvento,1,0)/(TotalEventos-INDEX(TotalPorEvento,1,0)))</f>
        <v>238896.25355903138</v>
      </c>
      <c r="T47" s="263"/>
      <c r="U47" s="263"/>
      <c r="V47" s="264"/>
      <c r="W47" s="262">
        <f ca="1">SUMIF(OFFSET($E$34:$BB$34,1,0,numEventos-1),W45,OFFSET(ValoresPorEvento,1,0,numEventos-1))*(1+INDEX(TotalPorEvento,1,0)/(TotalEventos-INDEX(TotalPorEvento,1,0)))</f>
        <v>0</v>
      </c>
      <c r="X47" s="263"/>
      <c r="Y47" s="263"/>
      <c r="Z47" s="264"/>
      <c r="AA47" s="262">
        <f ca="1">SUMIF(OFFSET($E$34:$BB$34,1,0,numEventos-1),AA45,OFFSET(ValoresPorEvento,1,0,numEventos-1))*(1+INDEX(TotalPorEvento,1,0)/(TotalEventos-INDEX(TotalPorEvento,1,0)))</f>
        <v>0</v>
      </c>
      <c r="AB47" s="263"/>
      <c r="AC47" s="263"/>
      <c r="AD47" s="264"/>
      <c r="AE47" s="262">
        <f ca="1">SUMIF(OFFSET($E$34:$BB$34,1,0,numEventos-1),AE45,OFFSET(ValoresPorEvento,1,0,numEventos-1))*(1+INDEX(TotalPorEvento,1,0)/(TotalEventos-INDEX(TotalPorEvento,1,0)))</f>
        <v>0</v>
      </c>
      <c r="AF47" s="263"/>
      <c r="AG47" s="263"/>
      <c r="AH47" s="264"/>
      <c r="AI47" s="262">
        <f ca="1">SUMIF(OFFSET($E$34:$BB$34,1,0,numEventos-1),AI45,OFFSET(ValoresPorEvento,1,0,numEventos-1))*(1+INDEX(TotalPorEvento,1,0)/(TotalEventos-INDEX(TotalPorEvento,1,0)))</f>
        <v>0</v>
      </c>
      <c r="AJ47" s="263"/>
      <c r="AK47" s="263"/>
      <c r="AL47" s="264"/>
      <c r="AM47" s="262">
        <f ca="1">SUMIF(OFFSET($E$34:$BB$34,1,0,numEventos-1),AM45,OFFSET(ValoresPorEvento,1,0,numEventos-1))*(1+INDEX(TotalPorEvento,1,0)/(TotalEventos-INDEX(TotalPorEvento,1,0)))</f>
        <v>0</v>
      </c>
      <c r="AN47" s="263"/>
      <c r="AO47" s="263"/>
      <c r="AP47" s="264"/>
      <c r="AQ47" s="262">
        <f ca="1">SUMIF(OFFSET($E$34:$BB$34,1,0,numEventos-1),AQ45,OFFSET(ValoresPorEvento,1,0,numEventos-1))*(1+INDEX(TotalPorEvento,1,0)/(TotalEventos-INDEX(TotalPorEvento,1,0)))</f>
        <v>0</v>
      </c>
      <c r="AR47" s="263"/>
      <c r="AS47" s="263"/>
      <c r="AT47" s="264"/>
      <c r="AU47" s="262">
        <f ca="1">SUMIF(OFFSET($E$34:$BB$34,1,0,numEventos-1),AU45,OFFSET(ValoresPorEvento,1,0,numEventos-1))*(1+INDEX(TotalPorEvento,1,0)/(TotalEventos-INDEX(TotalPorEvento,1,0)))</f>
        <v>0</v>
      </c>
      <c r="AV47" s="263"/>
      <c r="AW47" s="263"/>
      <c r="AX47" s="264"/>
      <c r="AY47" s="262">
        <f ca="1">SUMIF(OFFSET($E$34:$BB$34,1,0,numEventos-1),AY45,OFFSET(ValoresPorEvento,1,0,numEventos-1))*(1+INDEX(TotalPorEvento,1,0)/(TotalEventos-INDEX(TotalPorEvento,1,0)))</f>
        <v>0</v>
      </c>
      <c r="AZ47" s="263"/>
      <c r="BA47" s="263"/>
      <c r="BB47" s="264"/>
    </row>
    <row r="48" spans="2:54" ht="15" x14ac:dyDescent="0.25">
      <c r="B48" s="270" t="s">
        <v>9</v>
      </c>
      <c r="C48" s="271"/>
      <c r="D48" s="167"/>
      <c r="E48" s="274" t="s">
        <v>10</v>
      </c>
      <c r="F48" s="275"/>
      <c r="G48" s="265">
        <f ca="1">IF(TotalEventos=0,0,G49/TotalEventos)</f>
        <v>0.14172970702611076</v>
      </c>
      <c r="H48" s="266"/>
      <c r="I48" s="266"/>
      <c r="J48" s="267"/>
      <c r="K48" s="265">
        <f ca="1">IF(TotalEventos=0,0,K49/TotalEventos)</f>
        <v>0.51727069664487446</v>
      </c>
      <c r="L48" s="266"/>
      <c r="M48" s="266"/>
      <c r="N48" s="267"/>
      <c r="O48" s="265">
        <f ca="1">IF(TotalEventos=0,0,O49/TotalEventos)</f>
        <v>0.64292096670921728</v>
      </c>
      <c r="P48" s="266"/>
      <c r="Q48" s="266"/>
      <c r="R48" s="267"/>
      <c r="S48" s="265">
        <f ca="1">IF(TotalEventos=0,0,S49/TotalEventos)</f>
        <v>1</v>
      </c>
      <c r="T48" s="266"/>
      <c r="U48" s="266"/>
      <c r="V48" s="267"/>
      <c r="W48" s="265">
        <f ca="1">IF(TotalEventos=0,0,W49/TotalEventos)</f>
        <v>1</v>
      </c>
      <c r="X48" s="266"/>
      <c r="Y48" s="266"/>
      <c r="Z48" s="267"/>
      <c r="AA48" s="265">
        <f ca="1">IF(TotalEventos=0,0,AA49/TotalEventos)</f>
        <v>1</v>
      </c>
      <c r="AB48" s="266"/>
      <c r="AC48" s="266"/>
      <c r="AD48" s="267"/>
      <c r="AE48" s="265">
        <f ca="1">IF(TotalEventos=0,0,AE49/TotalEventos)</f>
        <v>1</v>
      </c>
      <c r="AF48" s="266"/>
      <c r="AG48" s="266"/>
      <c r="AH48" s="267"/>
      <c r="AI48" s="265">
        <f ca="1">IF(TotalEventos=0,0,AI49/TotalEventos)</f>
        <v>1</v>
      </c>
      <c r="AJ48" s="266"/>
      <c r="AK48" s="266"/>
      <c r="AL48" s="267"/>
      <c r="AM48" s="265">
        <f ca="1">IF(TotalEventos=0,0,AM49/TotalEventos)</f>
        <v>1</v>
      </c>
      <c r="AN48" s="266"/>
      <c r="AO48" s="266"/>
      <c r="AP48" s="267"/>
      <c r="AQ48" s="265">
        <f ca="1">IF(TotalEventos=0,0,AQ49/TotalEventos)</f>
        <v>1</v>
      </c>
      <c r="AR48" s="266"/>
      <c r="AS48" s="266"/>
      <c r="AT48" s="267"/>
      <c r="AU48" s="265">
        <f ca="1">IF(TotalEventos=0,0,AU49/TotalEventos)</f>
        <v>1</v>
      </c>
      <c r="AV48" s="266"/>
      <c r="AW48" s="266"/>
      <c r="AX48" s="267"/>
      <c r="AY48" s="265">
        <f ca="1">IF(TotalEventos=0,0,AY49/TotalEventos)</f>
        <v>1</v>
      </c>
      <c r="AZ48" s="266"/>
      <c r="BA48" s="266"/>
      <c r="BB48" s="267"/>
    </row>
    <row r="49" spans="2:54" ht="15" x14ac:dyDescent="0.25">
      <c r="B49" s="272"/>
      <c r="C49" s="273"/>
      <c r="D49" s="167"/>
      <c r="E49" s="268" t="s">
        <v>11</v>
      </c>
      <c r="F49" s="269"/>
      <c r="G49" s="262">
        <f ca="1">SUMIF(OFFSET($E$34:$BB$34,1,0,numEventos-1),"&lt;="&amp;G45,OFFSET(ValoresPorEvento,1,0,numEventos-1))*(1+INDEX(TotalPorEvento,1,0)/(TotalEventos-INDEX(TotalPorEvento,1,0)))</f>
        <v>94821.29408305134</v>
      </c>
      <c r="H49" s="263"/>
      <c r="I49" s="263"/>
      <c r="J49" s="264"/>
      <c r="K49" s="262">
        <f ca="1">K47+G49</f>
        <v>346069.13311457244</v>
      </c>
      <c r="L49" s="263"/>
      <c r="M49" s="263"/>
      <c r="N49" s="264"/>
      <c r="O49" s="262">
        <f ca="1">O47+K49</f>
        <v>430132.81644096854</v>
      </c>
      <c r="P49" s="263"/>
      <c r="Q49" s="263"/>
      <c r="R49" s="264"/>
      <c r="S49" s="262">
        <f ca="1">S47+O49</f>
        <v>669029.06999999995</v>
      </c>
      <c r="T49" s="263"/>
      <c r="U49" s="263"/>
      <c r="V49" s="264"/>
      <c r="W49" s="262">
        <f ca="1">W47+S49</f>
        <v>669029.06999999995</v>
      </c>
      <c r="X49" s="263"/>
      <c r="Y49" s="263"/>
      <c r="Z49" s="264"/>
      <c r="AA49" s="262">
        <f ca="1">AA47+W49</f>
        <v>669029.06999999995</v>
      </c>
      <c r="AB49" s="263"/>
      <c r="AC49" s="263"/>
      <c r="AD49" s="264"/>
      <c r="AE49" s="262">
        <f ca="1">AE47+AA49</f>
        <v>669029.06999999995</v>
      </c>
      <c r="AF49" s="263"/>
      <c r="AG49" s="263"/>
      <c r="AH49" s="264"/>
      <c r="AI49" s="262">
        <f ca="1">AI47+AE49</f>
        <v>669029.06999999995</v>
      </c>
      <c r="AJ49" s="263"/>
      <c r="AK49" s="263"/>
      <c r="AL49" s="264"/>
      <c r="AM49" s="262">
        <f ca="1">AM47+AI49</f>
        <v>669029.06999999995</v>
      </c>
      <c r="AN49" s="263"/>
      <c r="AO49" s="263"/>
      <c r="AP49" s="264"/>
      <c r="AQ49" s="262">
        <f ca="1">AQ47+AM49</f>
        <v>669029.06999999995</v>
      </c>
      <c r="AR49" s="263"/>
      <c r="AS49" s="263"/>
      <c r="AT49" s="264"/>
      <c r="AU49" s="262">
        <f ca="1">AU47+AQ49</f>
        <v>669029.06999999995</v>
      </c>
      <c r="AV49" s="263"/>
      <c r="AW49" s="263"/>
      <c r="AX49" s="264"/>
      <c r="AY49" s="262">
        <f ca="1">AY47+AU49</f>
        <v>669029.06999999995</v>
      </c>
      <c r="AZ49" s="263"/>
      <c r="BA49" s="263"/>
      <c r="BB49" s="264"/>
    </row>
    <row r="50" spans="2:54" ht="7.5" customHeight="1" x14ac:dyDescent="0.25"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2:54" ht="7.5" customHeight="1" x14ac:dyDescent="0.25">
      <c r="B51"/>
      <c r="C51"/>
      <c r="D51"/>
      <c r="E51" s="28"/>
      <c r="F51" s="28"/>
      <c r="G51" s="28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2:54" x14ac:dyDescent="0.2">
      <c r="B52" s="70"/>
      <c r="C52" s="70"/>
      <c r="D52" s="70"/>
      <c r="E52" s="70"/>
      <c r="F52" s="70"/>
    </row>
    <row r="53" spans="2:54" ht="31.5" customHeight="1" x14ac:dyDescent="0.2">
      <c r="B53" s="259" t="str">
        <f ca="1">Import.Município&amp;", "&amp;TEXT(hoje,"dd")&amp;" de "&amp;TEXT(hoje,"mmmm")&amp;" de "&amp;TEXT(hoje,"aaaa")</f>
        <v>SANTO ANTÔNIO DO LESTE / MT, 12 de setembro de 2019</v>
      </c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71"/>
      <c r="O53" s="71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M53" s="72"/>
      <c r="AN53" s="72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</row>
    <row r="54" spans="2:54" x14ac:dyDescent="0.2">
      <c r="B54" s="260" t="s">
        <v>43</v>
      </c>
      <c r="C54" s="260"/>
      <c r="D54" s="260"/>
      <c r="E54" s="73"/>
      <c r="F54" s="70"/>
      <c r="N54" s="53"/>
      <c r="O54" s="53"/>
      <c r="P54" s="53"/>
      <c r="Q54" s="53"/>
      <c r="R54" s="74"/>
      <c r="S54" s="260"/>
      <c r="T54" s="260"/>
      <c r="U54" s="260"/>
      <c r="V54" s="260"/>
      <c r="W54" s="53"/>
      <c r="X54" s="53"/>
      <c r="Y54" s="53"/>
      <c r="Z54" s="53"/>
      <c r="AA54" s="53"/>
      <c r="AB54" s="53"/>
      <c r="AC54" s="53"/>
      <c r="AQ54" s="74" t="s">
        <v>41</v>
      </c>
      <c r="AR54" s="260" t="str">
        <f>respPLE</f>
        <v>Eduardo C. Shimba Jr</v>
      </c>
      <c r="AS54" s="260"/>
      <c r="AT54" s="260"/>
      <c r="AU54" s="260"/>
    </row>
    <row r="55" spans="2:54" x14ac:dyDescent="0.2">
      <c r="B55" s="70"/>
      <c r="C55" s="70"/>
      <c r="D55" s="70"/>
      <c r="E55" s="70"/>
      <c r="F55" s="70"/>
      <c r="N55" s="53"/>
      <c r="O55" s="53"/>
      <c r="P55" s="53"/>
      <c r="Q55" s="53"/>
      <c r="R55" s="74"/>
      <c r="S55" s="260"/>
      <c r="T55" s="260"/>
      <c r="U55" s="260"/>
      <c r="V55" s="260"/>
      <c r="W55" s="53"/>
      <c r="X55" s="53"/>
      <c r="Y55" s="53"/>
      <c r="Z55" s="53"/>
      <c r="AA55" s="53"/>
      <c r="AB55" s="53"/>
      <c r="AC55" s="53"/>
      <c r="AQ55" s="75" t="s">
        <v>42</v>
      </c>
      <c r="AR55" s="255" t="str">
        <f>creaPLE</f>
        <v>1215690975</v>
      </c>
      <c r="AS55" s="255"/>
      <c r="AT55" s="255"/>
      <c r="AU55" s="255"/>
    </row>
    <row r="56" spans="2:54" x14ac:dyDescent="0.2">
      <c r="B56" s="70"/>
      <c r="C56" s="70"/>
      <c r="D56" s="70"/>
      <c r="E56" s="70"/>
      <c r="F56" s="70"/>
    </row>
    <row r="58" spans="2:54" x14ac:dyDescent="0.2">
      <c r="G58" s="28"/>
      <c r="H58" s="28"/>
      <c r="I58" s="28"/>
      <c r="J58" s="28"/>
    </row>
    <row r="59" spans="2:54" x14ac:dyDescent="0.2">
      <c r="G59" s="28"/>
      <c r="H59" s="28"/>
      <c r="I59" s="28"/>
      <c r="J59" s="28"/>
    </row>
    <row r="60" spans="2:54" x14ac:dyDescent="0.2">
      <c r="G60" s="28"/>
      <c r="H60" s="28"/>
      <c r="I60" s="28"/>
      <c r="J60" s="28"/>
    </row>
    <row r="61" spans="2:54" x14ac:dyDescent="0.2">
      <c r="G61" s="28"/>
      <c r="H61" s="28"/>
      <c r="I61" s="28"/>
      <c r="J61" s="28"/>
    </row>
    <row r="62" spans="2:54" x14ac:dyDescent="0.2">
      <c r="G62" s="28"/>
      <c r="H62" s="28"/>
      <c r="I62" s="28"/>
      <c r="J62" s="28"/>
    </row>
  </sheetData>
  <sheetProtection algorithmName="SHA-512" hashValue="X7HEjLjOpbBV9/f4cxvcJrwrO/yrL/aKK95t77slOJZAf5yc45DRW8Z4lZC+Zdk8FYDZa/KnBbNhtVOTuKE4PA==" saltValue="XzblDqRQQI4PbR5TrwaXhw==" spinCount="100000" sheet="1" objects="1" scenarios="1"/>
  <mergeCells count="78">
    <mergeCell ref="AE49:AH49"/>
    <mergeCell ref="AQ49:AT49"/>
    <mergeCell ref="AM49:AP49"/>
    <mergeCell ref="AI49:AL49"/>
    <mergeCell ref="AU47:AX47"/>
    <mergeCell ref="AQ47:AT47"/>
    <mergeCell ref="AM47:AP47"/>
    <mergeCell ref="AI48:AL48"/>
    <mergeCell ref="AY49:BB49"/>
    <mergeCell ref="AY48:BB48"/>
    <mergeCell ref="AY47:BB47"/>
    <mergeCell ref="AU49:AX49"/>
    <mergeCell ref="AQ48:AT48"/>
    <mergeCell ref="AE46:AH46"/>
    <mergeCell ref="AU45:AX45"/>
    <mergeCell ref="AE45:AH45"/>
    <mergeCell ref="AE47:AH47"/>
    <mergeCell ref="AI47:AL47"/>
    <mergeCell ref="AY46:BB46"/>
    <mergeCell ref="AU46:AX46"/>
    <mergeCell ref="AQ46:AT46"/>
    <mergeCell ref="AM45:AP45"/>
    <mergeCell ref="AI45:AL45"/>
    <mergeCell ref="AI46:AL46"/>
    <mergeCell ref="AM46:AP46"/>
    <mergeCell ref="AA46:AD46"/>
    <mergeCell ref="S46:V46"/>
    <mergeCell ref="K46:N46"/>
    <mergeCell ref="O46:R46"/>
    <mergeCell ref="W46:Z46"/>
    <mergeCell ref="AY20:BB20"/>
    <mergeCell ref="E32:BB32"/>
    <mergeCell ref="D20:V20"/>
    <mergeCell ref="G45:J45"/>
    <mergeCell ref="K45:N45"/>
    <mergeCell ref="O45:R45"/>
    <mergeCell ref="S45:V45"/>
    <mergeCell ref="W45:Z45"/>
    <mergeCell ref="AA45:AD45"/>
    <mergeCell ref="AQ45:AT45"/>
    <mergeCell ref="AY45:BB45"/>
    <mergeCell ref="B31:B32"/>
    <mergeCell ref="C31:C32"/>
    <mergeCell ref="G46:J46"/>
    <mergeCell ref="B45:C45"/>
    <mergeCell ref="E46:F46"/>
    <mergeCell ref="B46:C47"/>
    <mergeCell ref="G47:J47"/>
    <mergeCell ref="E47:F47"/>
    <mergeCell ref="K47:N47"/>
    <mergeCell ref="B54:D54"/>
    <mergeCell ref="G49:J49"/>
    <mergeCell ref="B53:M53"/>
    <mergeCell ref="E48:F48"/>
    <mergeCell ref="W48:Z48"/>
    <mergeCell ref="S54:V54"/>
    <mergeCell ref="E49:F49"/>
    <mergeCell ref="B48:C49"/>
    <mergeCell ref="G48:J48"/>
    <mergeCell ref="S48:V48"/>
    <mergeCell ref="K48:N48"/>
    <mergeCell ref="K49:N49"/>
    <mergeCell ref="S55:V55"/>
    <mergeCell ref="AR54:AU54"/>
    <mergeCell ref="O49:R49"/>
    <mergeCell ref="AA48:AD48"/>
    <mergeCell ref="S47:V47"/>
    <mergeCell ref="O48:R48"/>
    <mergeCell ref="W47:Z47"/>
    <mergeCell ref="AR55:AU55"/>
    <mergeCell ref="S49:V49"/>
    <mergeCell ref="W49:Z49"/>
    <mergeCell ref="AA49:AD49"/>
    <mergeCell ref="AM48:AP48"/>
    <mergeCell ref="AE48:AH48"/>
    <mergeCell ref="AA47:AD47"/>
    <mergeCell ref="O47:R47"/>
    <mergeCell ref="AU48:AX48"/>
  </mergeCells>
  <phoneticPr fontId="0" type="noConversion"/>
  <conditionalFormatting sqref="E1:BB1 E35:BB36 E42:BB42">
    <cfRule type="expression" dxfId="36" priority="163" stopIfTrue="1">
      <formula>INDEX(ValoresPorEvento,$B1,E$31)=0</formula>
    </cfRule>
  </conditionalFormatting>
  <conditionalFormatting sqref="G45:BB45">
    <cfRule type="expression" dxfId="35" priority="151" stopIfTrue="1">
      <formula>AND(G46=0,G48=1)</formula>
    </cfRule>
  </conditionalFormatting>
  <conditionalFormatting sqref="G46:BB46">
    <cfRule type="expression" dxfId="34" priority="150" stopIfTrue="1">
      <formula>AND(G46=0,G48=1)</formula>
    </cfRule>
  </conditionalFormatting>
  <conditionalFormatting sqref="G47:BB47">
    <cfRule type="expression" dxfId="33" priority="149" stopIfTrue="1">
      <formula>AND(G46=0,G48=1)</formula>
    </cfRule>
  </conditionalFormatting>
  <conditionalFormatting sqref="G48:BB48">
    <cfRule type="expression" dxfId="32" priority="148" stopIfTrue="1">
      <formula>AND(G46=0,G48=1)</formula>
    </cfRule>
  </conditionalFormatting>
  <conditionalFormatting sqref="G49:BB49">
    <cfRule type="expression" dxfId="31" priority="147" stopIfTrue="1">
      <formula>AND(G46=0,G48=1)</formula>
    </cfRule>
  </conditionalFormatting>
  <conditionalFormatting sqref="E37:BB37">
    <cfRule type="expression" dxfId="30" priority="4" stopIfTrue="1">
      <formula>INDEX(ValoresPorEvento,$B37,E$31)=0</formula>
    </cfRule>
  </conditionalFormatting>
  <conditionalFormatting sqref="E38:BB41">
    <cfRule type="expression" dxfId="29" priority="2" stopIfTrue="1">
      <formula>INDEX(ValoresPorEvento,$B38,E$31)=0</formula>
    </cfRule>
  </conditionalFormatting>
  <conditionalFormatting sqref="E43:BB43">
    <cfRule type="expression" dxfId="28" priority="1" stopIfTrue="1">
      <formula>INDEX(ValoresPorEvento,$B43,E$31)=0</formula>
    </cfRule>
  </conditionalFormatting>
  <dataValidations count="2">
    <dataValidation type="whole" allowBlank="1" showInputMessage="1" showErrorMessage="1" error="É permitido digitar em eventos que não sejam nulos, com número de período compatível com o número de meses exibido no cronograma. (Botão Adicionar Ano)" sqref="E1:BB1 E37:BB43">
      <formula1>1</formula1>
      <formula2>IF(INDEX(ValoresPorEvento,$B1,E$31)=0,0,$BC$20)</formula2>
    </dataValidation>
    <dataValidation type="whole" allowBlank="1" showInputMessage="1" showErrorMessage="1" error="É permitido digitar em eventos que não sejam nulos, com número de período compatível com o número de meses exibido no cronograma. (Botão Adicionar Ano)" sqref="E35 E36:BB36 F34:BB35">
      <formula1>1</formula1>
      <formula2>IF(INDEX(ValoresPorEvento,$B34,E$31)=0,0,$BC$20)</formula2>
    </dataValidation>
  </dataValidations>
  <pageMargins left="0.78740157480314965" right="0.78740157480314965" top="0.78740157480314965" bottom="0.78740157480314965" header="0.31496062992125984" footer="0.31496062992125984"/>
  <pageSetup paperSize="9" scale="65" fitToWidth="0" fitToHeight="0" pageOrder="overThenDown" orientation="landscape" r:id="rId1"/>
  <headerFooter>
    <oddFooter>&amp;R&amp;P&amp;L27.477 v006   micro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/>
  <dimension ref="B1:BC1197"/>
  <sheetViews>
    <sheetView showGridLines="0" topLeftCell="A20" zoomScaleNormal="100" zoomScaleSheetLayoutView="100" workbookViewId="0">
      <pane xSplit="3" ySplit="13" topLeftCell="D33" activePane="bottomRight" state="frozen"/>
      <selection activeCell="H52" sqref="H52"/>
      <selection pane="topRight" activeCell="H52" sqref="H52"/>
      <selection pane="bottomLeft" activeCell="H52" sqref="H52"/>
      <selection pane="bottomRight" activeCell="H52" sqref="H52"/>
    </sheetView>
  </sheetViews>
  <sheetFormatPr defaultColWidth="3.42578125" defaultRowHeight="11.25" zeroHeight="1" x14ac:dyDescent="0.2"/>
  <cols>
    <col min="1" max="1" width="2.28515625" style="28" customWidth="1"/>
    <col min="2" max="2" width="5.5703125" style="25" customWidth="1"/>
    <col min="3" max="3" width="20" style="26" customWidth="1"/>
    <col min="4" max="4" width="0.85546875" style="26" customWidth="1"/>
    <col min="5" max="56" width="3.42578125" style="28" customWidth="1"/>
    <col min="57" max="16384" width="3.42578125" style="28"/>
  </cols>
  <sheetData>
    <row r="1" spans="2:54" ht="13.5" hidden="1" x14ac:dyDescent="0.25">
      <c r="B1" s="164" t="e">
        <f ca="1">OFFSET(B1,-1,0)+1</f>
        <v>#REF!</v>
      </c>
      <c r="C1" s="205" t="e">
        <f ca="1">IF(B1&lt;=numEventos,INDEX(Eventos,B1,2),"")</f>
        <v>#REF!</v>
      </c>
      <c r="D1" s="50" t="s">
        <v>145</v>
      </c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165"/>
      <c r="AJ1" s="165"/>
      <c r="AK1" s="165"/>
      <c r="AL1" s="165"/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</row>
    <row r="2" spans="2:54" hidden="1" x14ac:dyDescent="0.2"/>
    <row r="3" spans="2:54" hidden="1" x14ac:dyDescent="0.2"/>
    <row r="4" spans="2:54" hidden="1" x14ac:dyDescent="0.2"/>
    <row r="5" spans="2:54" hidden="1" x14ac:dyDescent="0.2"/>
    <row r="6" spans="2:54" hidden="1" x14ac:dyDescent="0.2"/>
    <row r="7" spans="2:54" hidden="1" x14ac:dyDescent="0.2"/>
    <row r="8" spans="2:54" hidden="1" x14ac:dyDescent="0.2"/>
    <row r="9" spans="2:54" hidden="1" x14ac:dyDescent="0.2"/>
    <row r="10" spans="2:54" hidden="1" x14ac:dyDescent="0.2"/>
    <row r="11" spans="2:54" hidden="1" x14ac:dyDescent="0.2"/>
    <row r="12" spans="2:54" hidden="1" x14ac:dyDescent="0.2"/>
    <row r="13" spans="2:54" hidden="1" x14ac:dyDescent="0.2"/>
    <row r="14" spans="2:54" hidden="1" x14ac:dyDescent="0.2"/>
    <row r="15" spans="2:54" hidden="1" x14ac:dyDescent="0.2"/>
    <row r="16" spans="2:54" hidden="1" x14ac:dyDescent="0.2"/>
    <row r="17" spans="2:55" hidden="1" x14ac:dyDescent="0.2"/>
    <row r="18" spans="2:55" hidden="1" x14ac:dyDescent="0.2"/>
    <row r="19" spans="2:55" customFormat="1" ht="15" hidden="1" x14ac:dyDescent="0.25"/>
    <row r="20" spans="2:55" s="31" customFormat="1" ht="30.75" customHeight="1" x14ac:dyDescent="0.25">
      <c r="C20" s="172"/>
      <c r="D20" s="290" t="s">
        <v>112</v>
      </c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90"/>
      <c r="U20" s="290"/>
      <c r="V20" s="290"/>
      <c r="Z20"/>
      <c r="AA20"/>
      <c r="AB20"/>
      <c r="AC20" s="167"/>
      <c r="AD20" s="300"/>
      <c r="AE20" s="300"/>
      <c r="AF20" s="300"/>
      <c r="AG20" s="300"/>
      <c r="AH20" s="300"/>
      <c r="AI20" s="300"/>
      <c r="AJ20" s="300"/>
      <c r="AK20" s="300"/>
      <c r="AL20" s="300"/>
      <c r="AM20" s="300"/>
      <c r="AY20" s="284" t="s">
        <v>106</v>
      </c>
      <c r="AZ20" s="285"/>
      <c r="BA20" s="285"/>
      <c r="BB20" s="286"/>
      <c r="BC20" s="31">
        <f ca="1">COUNTA(OFFSET(Medições,0,0,,2))/3*12</f>
        <v>12</v>
      </c>
    </row>
    <row r="21" spans="2:55" ht="6.75" customHeight="1" x14ac:dyDescent="0.2"/>
    <row r="22" spans="2:55" x14ac:dyDescent="0.2"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</row>
    <row r="23" spans="2:55" x14ac:dyDescent="0.2"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</row>
    <row r="24" spans="2:55" x14ac:dyDescent="0.2">
      <c r="E24" s="34"/>
      <c r="F24" s="34"/>
      <c r="X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</row>
    <row r="25" spans="2:55" x14ac:dyDescent="0.2">
      <c r="E25" s="34"/>
      <c r="F25" s="34"/>
      <c r="X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</row>
    <row r="26" spans="2:55" ht="45.75" customHeight="1" x14ac:dyDescent="0.2"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29"/>
      <c r="Z26" s="29"/>
      <c r="AA26" s="29"/>
      <c r="AB26" s="29"/>
      <c r="AC26" s="30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</row>
    <row r="27" spans="2:55" ht="11.25" customHeight="1" x14ac:dyDescent="0.25">
      <c r="E27" s="34"/>
      <c r="F27" s="34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70"/>
      <c r="AR27" s="35"/>
      <c r="AS27" s="35"/>
      <c r="AT27" s="35"/>
      <c r="AU27" s="35"/>
      <c r="AV27" s="35"/>
      <c r="AW27" s="170"/>
      <c r="AX27" s="171"/>
      <c r="AY27" s="24"/>
      <c r="AZ27" s="24"/>
      <c r="BA27" s="24"/>
      <c r="BB27" s="24"/>
    </row>
    <row r="28" spans="2:55" ht="15.75" x14ac:dyDescent="0.25">
      <c r="E28" s="34"/>
      <c r="F28" s="34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 s="168" t="s">
        <v>110</v>
      </c>
      <c r="AA28" s="313">
        <f ca="1">OFFSET(G50,TRUNC((mediçao-G47)/12,0)*8,(mediçao-OFFSET(G47,TRUNC((mediçao-G47)/12,0)*8,0))*4)</f>
        <v>0</v>
      </c>
      <c r="AB28" s="314"/>
      <c r="AC28" s="314"/>
      <c r="AD28" s="315"/>
      <c r="AE28"/>
      <c r="AF28"/>
      <c r="AG28"/>
      <c r="AH28" s="169" t="s">
        <v>111</v>
      </c>
      <c r="AI28" s="307" t="str">
        <f ca="1">IF(OFFSET(G46,TRUNC((mediçao-G47)/12,0)*8,(mediçao-OFFSET(G46,1+TRUNC((mediçao-G47)/12,0)*8,0))*4)="","DIGITE A DATA DA MEDIÇÃO",TEXT(IF(mediçao=G47,dataInicioObra,1+OFFSET(G46,TRUNC((mediçao-G47)/12,0)*8,(mediçao-1-OFFSET(G46,1+TRUNC((mediçao-G47)/12,0)*8,0))*4)),"dd/mm/aaaa")&amp;" a "&amp;TEXT(OFFSET(G46,TRUNC((mediçao-G47)/12,0)*8,(mediçao-OFFSET(G46,1+TRUNC((mediçao-G47)/12,0)*8,0))*4),"dd/mm/aaaa"))</f>
        <v>DIGITE A DATA DA MEDIÇÃO</v>
      </c>
      <c r="AJ28" s="308"/>
      <c r="AK28" s="308"/>
      <c r="AL28" s="308"/>
      <c r="AM28" s="308"/>
      <c r="AN28" s="308"/>
      <c r="AO28" s="308"/>
      <c r="AP28" s="308"/>
      <c r="AQ28" s="308"/>
      <c r="AR28" s="308"/>
      <c r="AS28" s="309"/>
      <c r="AT28"/>
      <c r="AW28" s="168" t="s">
        <v>88</v>
      </c>
      <c r="AX28" s="304">
        <v>1</v>
      </c>
      <c r="AY28" s="305"/>
      <c r="AZ28" s="305"/>
      <c r="BA28" s="305"/>
      <c r="BB28" s="306"/>
    </row>
    <row r="29" spans="2:55" x14ac:dyDescent="0.2"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6">
        <f>mediçao</f>
        <v>1</v>
      </c>
      <c r="BB29" s="36" t="str">
        <f>CONCATENATE(mediçao,".")</f>
        <v>1.</v>
      </c>
    </row>
    <row r="30" spans="2:55" ht="99.95" customHeight="1" x14ac:dyDescent="0.2">
      <c r="B30" s="37"/>
      <c r="E30" s="206" t="str">
        <f>IF(Eventograma_e_Quantitativos!N15&lt;&gt;"",Eventograma_e_Quantitativos!N15,"")</f>
        <v>Frente 1 - Preliminares, Base e SubBase</v>
      </c>
      <c r="F30" s="206" t="str">
        <f>IF(Eventograma_e_Quantitativos!O15&lt;&gt;"",Eventograma_e_Quantitativos!O15,"")</f>
        <v>Frente 2 - Capa Asfáltica</v>
      </c>
      <c r="G30" s="206" t="str">
        <f>IF(Eventograma_e_Quantitativos!P15&lt;&gt;"",Eventograma_e_Quantitativos!P15,"")</f>
        <v>Frente 3 - Meio fio e sarjeta</v>
      </c>
      <c r="H30" s="206" t="str">
        <f>IF(Eventograma_e_Quantitativos!Q15&lt;&gt;"",Eventograma_e_Quantitativos!Q15,"")</f>
        <v>Frente 4 - Sinalização, Calçada e Piso Tátil</v>
      </c>
      <c r="I30" s="206" t="str">
        <f>IF(Eventograma_e_Quantitativos!R15&lt;&gt;"",Eventograma_e_Quantitativos!R15,"")</f>
        <v/>
      </c>
      <c r="J30" s="206" t="str">
        <f>IF(Eventograma_e_Quantitativos!S15&lt;&gt;"",Eventograma_e_Quantitativos!S15,"")</f>
        <v/>
      </c>
      <c r="K30" s="206" t="str">
        <f>IF(Eventograma_e_Quantitativos!T15&lt;&gt;"",Eventograma_e_Quantitativos!T15,"")</f>
        <v/>
      </c>
      <c r="L30" s="206" t="str">
        <f>IF(Eventograma_e_Quantitativos!U15&lt;&gt;"",Eventograma_e_Quantitativos!U15,"")</f>
        <v/>
      </c>
      <c r="M30" s="206" t="str">
        <f>IF(Eventograma_e_Quantitativos!V15&lt;&gt;"",Eventograma_e_Quantitativos!V15,"")</f>
        <v/>
      </c>
      <c r="N30" s="206" t="str">
        <f>IF(Eventograma_e_Quantitativos!W15&lt;&gt;"",Eventograma_e_Quantitativos!W15,"")</f>
        <v/>
      </c>
      <c r="O30" s="206" t="str">
        <f>IF(Eventograma_e_Quantitativos!X15&lt;&gt;"",Eventograma_e_Quantitativos!X15,"")</f>
        <v/>
      </c>
      <c r="P30" s="206" t="str">
        <f>IF(Eventograma_e_Quantitativos!Y15&lt;&gt;"",Eventograma_e_Quantitativos!Y15,"")</f>
        <v/>
      </c>
      <c r="Q30" s="206" t="str">
        <f>IF(Eventograma_e_Quantitativos!Z15&lt;&gt;"",Eventograma_e_Quantitativos!Z15,"")</f>
        <v/>
      </c>
      <c r="R30" s="206" t="str">
        <f>IF(Eventograma_e_Quantitativos!AA15&lt;&gt;"",Eventograma_e_Quantitativos!AA15,"")</f>
        <v/>
      </c>
      <c r="S30" s="206" t="str">
        <f>IF(Eventograma_e_Quantitativos!AB15&lt;&gt;"",Eventograma_e_Quantitativos!AB15,"")</f>
        <v/>
      </c>
      <c r="T30" s="206" t="str">
        <f>IF(Eventograma_e_Quantitativos!AC15&lt;&gt;"",Eventograma_e_Quantitativos!AC15,"")</f>
        <v/>
      </c>
      <c r="U30" s="206" t="str">
        <f>IF(Eventograma_e_Quantitativos!AD15&lt;&gt;"",Eventograma_e_Quantitativos!AD15,"")</f>
        <v/>
      </c>
      <c r="V30" s="206" t="str">
        <f>IF(Eventograma_e_Quantitativos!AE15&lt;&gt;"",Eventograma_e_Quantitativos!AE15,"")</f>
        <v/>
      </c>
      <c r="W30" s="206" t="str">
        <f>IF(Eventograma_e_Quantitativos!AF15&lt;&gt;"",Eventograma_e_Quantitativos!AF15,"")</f>
        <v/>
      </c>
      <c r="X30" s="206" t="str">
        <f>IF(Eventograma_e_Quantitativos!AG15&lt;&gt;"",Eventograma_e_Quantitativos!AG15,"")</f>
        <v/>
      </c>
      <c r="Y30" s="206" t="str">
        <f>IF(Eventograma_e_Quantitativos!AH15&lt;&gt;"",Eventograma_e_Quantitativos!AH15,"")</f>
        <v/>
      </c>
      <c r="Z30" s="206" t="str">
        <f>IF(Eventograma_e_Quantitativos!AI15&lt;&gt;"",Eventograma_e_Quantitativos!AI15,"")</f>
        <v/>
      </c>
      <c r="AA30" s="206" t="str">
        <f>IF(Eventograma_e_Quantitativos!AJ15&lt;&gt;"",Eventograma_e_Quantitativos!AJ15,"")</f>
        <v/>
      </c>
      <c r="AB30" s="206" t="str">
        <f>IF(Eventograma_e_Quantitativos!AK15&lt;&gt;"",Eventograma_e_Quantitativos!AK15,"")</f>
        <v/>
      </c>
      <c r="AC30" s="206" t="str">
        <f>IF(Eventograma_e_Quantitativos!AL15&lt;&gt;"",Eventograma_e_Quantitativos!AL15,"")</f>
        <v/>
      </c>
      <c r="AD30" s="206" t="str">
        <f>IF(Eventograma_e_Quantitativos!AM15&lt;&gt;"",Eventograma_e_Quantitativos!AM15,"")</f>
        <v/>
      </c>
      <c r="AE30" s="206" t="str">
        <f>IF(Eventograma_e_Quantitativos!AN15&lt;&gt;"",Eventograma_e_Quantitativos!AN15,"")</f>
        <v/>
      </c>
      <c r="AF30" s="206" t="str">
        <f>IF(Eventograma_e_Quantitativos!AO15&lt;&gt;"",Eventograma_e_Quantitativos!AO15,"")</f>
        <v/>
      </c>
      <c r="AG30" s="206" t="str">
        <f>IF(Eventograma_e_Quantitativos!AP15&lt;&gt;"",Eventograma_e_Quantitativos!AP15,"")</f>
        <v/>
      </c>
      <c r="AH30" s="206" t="str">
        <f>IF(Eventograma_e_Quantitativos!AQ15&lt;&gt;"",Eventograma_e_Quantitativos!AQ15,"")</f>
        <v/>
      </c>
      <c r="AI30" s="206" t="str">
        <f>IF(Eventograma_e_Quantitativos!AR15&lt;&gt;"",Eventograma_e_Quantitativos!AR15,"")</f>
        <v/>
      </c>
      <c r="AJ30" s="206" t="str">
        <f>IF(Eventograma_e_Quantitativos!AS15&lt;&gt;"",Eventograma_e_Quantitativos!AS15,"")</f>
        <v/>
      </c>
      <c r="AK30" s="206" t="str">
        <f>IF(Eventograma_e_Quantitativos!AT15&lt;&gt;"",Eventograma_e_Quantitativos!AT15,"")</f>
        <v/>
      </c>
      <c r="AL30" s="206" t="str">
        <f>IF(Eventograma_e_Quantitativos!AU15&lt;&gt;"",Eventograma_e_Quantitativos!AU15,"")</f>
        <v/>
      </c>
      <c r="AM30" s="206" t="str">
        <f>IF(Eventograma_e_Quantitativos!AV15&lt;&gt;"",Eventograma_e_Quantitativos!AV15,"")</f>
        <v/>
      </c>
      <c r="AN30" s="206" t="str">
        <f>IF(Eventograma_e_Quantitativos!AW15&lt;&gt;"",Eventograma_e_Quantitativos!AW15,"")</f>
        <v/>
      </c>
      <c r="AO30" s="206" t="str">
        <f>IF(Eventograma_e_Quantitativos!AX15&lt;&gt;"",Eventograma_e_Quantitativos!AX15,"")</f>
        <v/>
      </c>
      <c r="AP30" s="206" t="str">
        <f>IF(Eventograma_e_Quantitativos!AY15&lt;&gt;"",Eventograma_e_Quantitativos!AY15,"")</f>
        <v/>
      </c>
      <c r="AQ30" s="206" t="str">
        <f>IF(Eventograma_e_Quantitativos!AZ15&lt;&gt;"",Eventograma_e_Quantitativos!AZ15,"")</f>
        <v/>
      </c>
      <c r="AR30" s="206" t="str">
        <f>IF(Eventograma_e_Quantitativos!BA15&lt;&gt;"",Eventograma_e_Quantitativos!BA15,"")</f>
        <v/>
      </c>
      <c r="AS30" s="206" t="str">
        <f>IF(Eventograma_e_Quantitativos!BB15&lt;&gt;"",Eventograma_e_Quantitativos!BB15,"")</f>
        <v/>
      </c>
      <c r="AT30" s="206" t="str">
        <f>IF(Eventograma_e_Quantitativos!BC15&lt;&gt;"",Eventograma_e_Quantitativos!BC15,"")</f>
        <v/>
      </c>
      <c r="AU30" s="206" t="str">
        <f>IF(Eventograma_e_Quantitativos!BD15&lt;&gt;"",Eventograma_e_Quantitativos!BD15,"")</f>
        <v/>
      </c>
      <c r="AV30" s="206" t="str">
        <f>IF(Eventograma_e_Quantitativos!BE15&lt;&gt;"",Eventograma_e_Quantitativos!BE15,"")</f>
        <v/>
      </c>
      <c r="AW30" s="206" t="str">
        <f>IF(Eventograma_e_Quantitativos!BF15&lt;&gt;"",Eventograma_e_Quantitativos!BF15,"")</f>
        <v/>
      </c>
      <c r="AX30" s="206" t="str">
        <f>IF(Eventograma_e_Quantitativos!BG15&lt;&gt;"",Eventograma_e_Quantitativos!BG15,"")</f>
        <v/>
      </c>
      <c r="AY30" s="206" t="str">
        <f>IF(Eventograma_e_Quantitativos!BH15&lt;&gt;"",Eventograma_e_Quantitativos!BH15,"")</f>
        <v/>
      </c>
      <c r="AZ30" s="206" t="str">
        <f>IF(Eventograma_e_Quantitativos!BI15&lt;&gt;"",Eventograma_e_Quantitativos!BI15,"")</f>
        <v/>
      </c>
      <c r="BA30" s="206" t="str">
        <f>IF(Eventograma_e_Quantitativos!BJ15&lt;&gt;"",Eventograma_e_Quantitativos!BJ15,"")</f>
        <v/>
      </c>
      <c r="BB30" s="206" t="str">
        <f>IF(Eventograma_e_Quantitativos!BK15&lt;&gt;"",Eventograma_e_Quantitativos!BK15,"")</f>
        <v/>
      </c>
    </row>
    <row r="31" spans="2:55" s="40" customFormat="1" ht="11.25" customHeight="1" x14ac:dyDescent="0.25">
      <c r="B31" s="276" t="s">
        <v>95</v>
      </c>
      <c r="C31" s="278" t="s">
        <v>96</v>
      </c>
      <c r="D31" s="39"/>
      <c r="E31" s="166">
        <v>1</v>
      </c>
      <c r="F31" s="166">
        <v>2</v>
      </c>
      <c r="G31" s="166">
        <v>3</v>
      </c>
      <c r="H31" s="166">
        <v>4</v>
      </c>
      <c r="I31" s="166">
        <v>5</v>
      </c>
      <c r="J31" s="166">
        <v>6</v>
      </c>
      <c r="K31" s="166">
        <v>7</v>
      </c>
      <c r="L31" s="166">
        <v>8</v>
      </c>
      <c r="M31" s="166">
        <v>9</v>
      </c>
      <c r="N31" s="166">
        <v>10</v>
      </c>
      <c r="O31" s="166">
        <v>11</v>
      </c>
      <c r="P31" s="166">
        <v>12</v>
      </c>
      <c r="Q31" s="166">
        <v>13</v>
      </c>
      <c r="R31" s="166">
        <v>14</v>
      </c>
      <c r="S31" s="166">
        <v>15</v>
      </c>
      <c r="T31" s="166">
        <v>16</v>
      </c>
      <c r="U31" s="166">
        <v>17</v>
      </c>
      <c r="V31" s="166">
        <v>18</v>
      </c>
      <c r="W31" s="166">
        <v>19</v>
      </c>
      <c r="X31" s="166">
        <v>20</v>
      </c>
      <c r="Y31" s="166">
        <v>21</v>
      </c>
      <c r="Z31" s="166">
        <v>22</v>
      </c>
      <c r="AA31" s="166">
        <v>23</v>
      </c>
      <c r="AB31" s="166">
        <v>24</v>
      </c>
      <c r="AC31" s="166">
        <v>25</v>
      </c>
      <c r="AD31" s="166">
        <v>26</v>
      </c>
      <c r="AE31" s="166">
        <v>27</v>
      </c>
      <c r="AF31" s="166">
        <v>28</v>
      </c>
      <c r="AG31" s="166">
        <v>29</v>
      </c>
      <c r="AH31" s="166">
        <v>30</v>
      </c>
      <c r="AI31" s="166">
        <v>31</v>
      </c>
      <c r="AJ31" s="166">
        <v>32</v>
      </c>
      <c r="AK31" s="166">
        <v>33</v>
      </c>
      <c r="AL31" s="166">
        <v>34</v>
      </c>
      <c r="AM31" s="166">
        <v>35</v>
      </c>
      <c r="AN31" s="166">
        <v>36</v>
      </c>
      <c r="AO31" s="166">
        <v>37</v>
      </c>
      <c r="AP31" s="166">
        <v>38</v>
      </c>
      <c r="AQ31" s="166">
        <v>39</v>
      </c>
      <c r="AR31" s="166">
        <v>40</v>
      </c>
      <c r="AS31" s="166">
        <v>41</v>
      </c>
      <c r="AT31" s="166">
        <v>42</v>
      </c>
      <c r="AU31" s="166">
        <v>43</v>
      </c>
      <c r="AV31" s="166">
        <v>44</v>
      </c>
      <c r="AW31" s="166">
        <v>45</v>
      </c>
      <c r="AX31" s="166">
        <v>46</v>
      </c>
      <c r="AY31" s="166">
        <v>47</v>
      </c>
      <c r="AZ31" s="166">
        <v>48</v>
      </c>
      <c r="BA31" s="166">
        <v>49</v>
      </c>
      <c r="BB31" s="166">
        <v>50</v>
      </c>
    </row>
    <row r="32" spans="2:55" s="39" customFormat="1" ht="20.25" customHeight="1" x14ac:dyDescent="0.25">
      <c r="B32" s="277"/>
      <c r="C32" s="279"/>
      <c r="D32" s="42"/>
      <c r="E32" s="301" t="s">
        <v>84</v>
      </c>
      <c r="F32" s="302"/>
      <c r="G32" s="302"/>
      <c r="H32" s="302"/>
      <c r="I32" s="302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2"/>
      <c r="AB32" s="302"/>
      <c r="AC32" s="302"/>
      <c r="AD32" s="302"/>
      <c r="AE32" s="302"/>
      <c r="AF32" s="302"/>
      <c r="AG32" s="302"/>
      <c r="AH32" s="302"/>
      <c r="AI32" s="302"/>
      <c r="AJ32" s="302"/>
      <c r="AK32" s="302"/>
      <c r="AL32" s="302"/>
      <c r="AM32" s="302"/>
      <c r="AN32" s="302"/>
      <c r="AO32" s="302"/>
      <c r="AP32" s="302"/>
      <c r="AQ32" s="302"/>
      <c r="AR32" s="302"/>
      <c r="AS32" s="302"/>
      <c r="AT32" s="302"/>
      <c r="AU32" s="302"/>
      <c r="AV32" s="302"/>
      <c r="AW32" s="302"/>
      <c r="AX32" s="302"/>
      <c r="AY32" s="302"/>
      <c r="AZ32" s="302"/>
      <c r="BA32" s="302"/>
      <c r="BB32" s="303"/>
    </row>
    <row r="33" spans="2:54" s="47" customFormat="1" ht="4.5" customHeight="1" x14ac:dyDescent="0.2">
      <c r="B33" s="43"/>
      <c r="C33" s="44"/>
      <c r="D33" s="44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</row>
    <row r="34" spans="2:54" ht="13.5" x14ac:dyDescent="0.25">
      <c r="B34" s="164">
        <f ca="1">OFFSET(B34,-1,0)+1</f>
        <v>1</v>
      </c>
      <c r="C34" s="205" t="str">
        <f ca="1">IF(B34&lt;=numEventos,INDEX(Eventos,B34,2),"")</f>
        <v>Administração Local</v>
      </c>
      <c r="D34" s="50" t="s">
        <v>145</v>
      </c>
      <c r="E34" s="217" t="s">
        <v>151</v>
      </c>
      <c r="F34" s="218"/>
      <c r="G34" s="218"/>
      <c r="H34" s="218"/>
      <c r="I34" s="218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218"/>
      <c r="AB34" s="218"/>
      <c r="AC34" s="218"/>
      <c r="AD34" s="218"/>
      <c r="AE34" s="218"/>
      <c r="AF34" s="218"/>
      <c r="AG34" s="218"/>
      <c r="AH34" s="218"/>
      <c r="AI34" s="218"/>
      <c r="AJ34" s="218"/>
      <c r="AK34" s="218"/>
      <c r="AL34" s="218"/>
      <c r="AM34" s="218"/>
      <c r="AN34" s="218"/>
      <c r="AO34" s="218"/>
      <c r="AP34" s="218"/>
      <c r="AQ34" s="218"/>
      <c r="AR34" s="218"/>
      <c r="AS34" s="218"/>
      <c r="AT34" s="218"/>
      <c r="AU34" s="218"/>
      <c r="AV34" s="218"/>
      <c r="AW34" s="218"/>
      <c r="AX34" s="218"/>
      <c r="AY34" s="218"/>
      <c r="AZ34" s="218"/>
      <c r="BA34" s="218"/>
      <c r="BB34" s="219"/>
    </row>
    <row r="35" spans="2:54" ht="13.5" x14ac:dyDescent="0.25">
      <c r="B35" s="164">
        <f ca="1">OFFSET(B35,-1,0)+1</f>
        <v>2</v>
      </c>
      <c r="C35" s="205" t="str">
        <f ca="1">IF(B35&lt;=numEventos,INDEX(Eventos,B35,2),"")</f>
        <v>CANTEIRO DE OBRA</v>
      </c>
      <c r="D35" s="50" t="s">
        <v>145</v>
      </c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</row>
    <row r="36" spans="2:54" ht="13.5" x14ac:dyDescent="0.25">
      <c r="B36" s="164">
        <f ca="1">OFFSET(B36,-1,0)+1</f>
        <v>3</v>
      </c>
      <c r="C36" s="205" t="str">
        <f ca="1">IF(B36&lt;=numEventos,INDEX(Eventos,B36,2),"")</f>
        <v>SERVIÇOS PRELIMINARES</v>
      </c>
      <c r="D36" s="50" t="s">
        <v>145</v>
      </c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</row>
    <row r="37" spans="2:54" ht="13.5" x14ac:dyDescent="0.25">
      <c r="B37" s="164">
        <f ca="1">OFFSET(B37,-1,0)+1</f>
        <v>4</v>
      </c>
      <c r="C37" s="205" t="str">
        <f ca="1">IF(B37&lt;=numEventos,INDEX(Eventos,B37,2),"")</f>
        <v>MOBILIZAÇÃO E DESMOBILIZAÇÃO</v>
      </c>
      <c r="D37" s="50" t="s">
        <v>145</v>
      </c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</row>
    <row r="38" spans="2:54" ht="13.5" x14ac:dyDescent="0.25">
      <c r="B38" s="164">
        <f t="shared" ref="B38:B41" ca="1" si="0">OFFSET(B38,-1,0)+1</f>
        <v>5</v>
      </c>
      <c r="C38" s="205" t="str">
        <f ca="1">IF(B38&lt;=numEventos,INDEX(Eventos,B38,2),"")</f>
        <v>TERRAPLANAGEM</v>
      </c>
      <c r="D38" s="50" t="s">
        <v>145</v>
      </c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</row>
    <row r="39" spans="2:54" ht="13.5" x14ac:dyDescent="0.25">
      <c r="B39" s="164">
        <f t="shared" ca="1" si="0"/>
        <v>6</v>
      </c>
      <c r="C39" s="205" t="str">
        <f ca="1">IF(B39&lt;=numEventos,INDEX(Eventos,B39,2),"")</f>
        <v>PAVIMENTAÇÃO</v>
      </c>
      <c r="D39" s="50" t="s">
        <v>145</v>
      </c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</row>
    <row r="40" spans="2:54" ht="13.5" x14ac:dyDescent="0.25">
      <c r="B40" s="164">
        <f t="shared" ca="1" si="0"/>
        <v>7</v>
      </c>
      <c r="C40" s="205" t="str">
        <f ca="1">IF(B40&lt;=numEventos,INDEX(Eventos,B40,2),"")</f>
        <v>TRANSPORTE DE MATERIAIS DE PAVIMENTAÇÃO</v>
      </c>
      <c r="D40" s="50" t="s">
        <v>145</v>
      </c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</row>
    <row r="41" spans="2:54" ht="13.5" x14ac:dyDescent="0.25">
      <c r="B41" s="164">
        <f t="shared" ca="1" si="0"/>
        <v>8</v>
      </c>
      <c r="C41" s="205" t="str">
        <f ca="1">IF(B41&lt;=numEventos,INDEX(Eventos,B41,2),"")</f>
        <v>DRENAGEM SUPERFICIAL</v>
      </c>
      <c r="D41" s="50" t="s">
        <v>145</v>
      </c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</row>
    <row r="42" spans="2:54" ht="13.5" x14ac:dyDescent="0.25">
      <c r="B42" s="164">
        <f ca="1">OFFSET(B42,-1,0)+1</f>
        <v>9</v>
      </c>
      <c r="C42" s="205" t="str">
        <f ca="1">IF(B42&lt;=numEventos,INDEX(Eventos,B42,2),"")</f>
        <v>PASSEIO PÚBLICO E ACESSIBILIDADE UNIVERSAL</v>
      </c>
      <c r="D42" s="50" t="s">
        <v>145</v>
      </c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  <c r="AZ42" s="165"/>
      <c r="BA42" s="165"/>
      <c r="BB42" s="165"/>
    </row>
    <row r="43" spans="2:54" ht="13.5" x14ac:dyDescent="0.25">
      <c r="B43" s="164">
        <f ca="1">OFFSET(B43,-1,0)+1</f>
        <v>10</v>
      </c>
      <c r="C43" s="205" t="str">
        <f ca="1">IF(B43&lt;=numEventos,INDEX(Eventos,B43,2),"")</f>
        <v>SINALIZAÇÃO VIÁRIA</v>
      </c>
      <c r="D43" s="50" t="s">
        <v>145</v>
      </c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  <c r="AZ43" s="165"/>
      <c r="BA43" s="165"/>
      <c r="BB43" s="165"/>
    </row>
    <row r="44" spans="2:54" x14ac:dyDescent="0.2"/>
    <row r="45" spans="2:54" ht="12" x14ac:dyDescent="0.2">
      <c r="G45" s="297" t="s">
        <v>109</v>
      </c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  <c r="AI45" s="298"/>
      <c r="AJ45" s="298"/>
      <c r="AK45" s="298"/>
      <c r="AL45" s="298"/>
      <c r="AM45" s="298"/>
      <c r="AN45" s="298"/>
      <c r="AO45" s="298"/>
      <c r="AP45" s="298"/>
      <c r="AQ45" s="298"/>
      <c r="AR45" s="298"/>
      <c r="AS45" s="298"/>
      <c r="AT45" s="298"/>
      <c r="AU45" s="298"/>
      <c r="AV45" s="298"/>
      <c r="AW45" s="298"/>
      <c r="AX45" s="298"/>
      <c r="AY45" s="298"/>
      <c r="AZ45" s="298"/>
      <c r="BA45" s="298"/>
      <c r="BB45" s="299"/>
    </row>
    <row r="46" spans="2:54" ht="15" customHeight="1" x14ac:dyDescent="0.2">
      <c r="G46" s="310"/>
      <c r="H46" s="311"/>
      <c r="I46" s="311"/>
      <c r="J46" s="312"/>
      <c r="K46" s="310"/>
      <c r="L46" s="311"/>
      <c r="M46" s="311"/>
      <c r="N46" s="312"/>
      <c r="O46" s="310"/>
      <c r="P46" s="311"/>
      <c r="Q46" s="311"/>
      <c r="R46" s="312"/>
      <c r="S46" s="310"/>
      <c r="T46" s="311"/>
      <c r="U46" s="311"/>
      <c r="V46" s="312"/>
      <c r="W46" s="310"/>
      <c r="X46" s="311"/>
      <c r="Y46" s="311"/>
      <c r="Z46" s="312"/>
      <c r="AA46" s="310"/>
      <c r="AB46" s="311"/>
      <c r="AC46" s="311"/>
      <c r="AD46" s="312"/>
      <c r="AE46" s="310"/>
      <c r="AF46" s="311"/>
      <c r="AG46" s="311"/>
      <c r="AH46" s="312"/>
      <c r="AI46" s="310"/>
      <c r="AJ46" s="311"/>
      <c r="AK46" s="311"/>
      <c r="AL46" s="312"/>
      <c r="AM46" s="310"/>
      <c r="AN46" s="311"/>
      <c r="AO46" s="311"/>
      <c r="AP46" s="312"/>
      <c r="AQ46" s="310"/>
      <c r="AR46" s="311"/>
      <c r="AS46" s="311"/>
      <c r="AT46" s="312"/>
      <c r="AU46" s="310"/>
      <c r="AV46" s="311"/>
      <c r="AW46" s="311"/>
      <c r="AX46" s="312"/>
      <c r="AY46" s="310"/>
      <c r="AZ46" s="311"/>
      <c r="BA46" s="311"/>
      <c r="BB46" s="312"/>
    </row>
    <row r="47" spans="2:54" ht="15" x14ac:dyDescent="0.25">
      <c r="B47" s="280" t="s">
        <v>108</v>
      </c>
      <c r="C47" s="281"/>
      <c r="D47" s="167"/>
      <c r="E47" s="26"/>
      <c r="F47" s="26"/>
      <c r="G47" s="297">
        <f>(ROW($G47)-ROW($G$47))/8*12+1</f>
        <v>1</v>
      </c>
      <c r="H47" s="298"/>
      <c r="I47" s="298"/>
      <c r="J47" s="299"/>
      <c r="K47" s="297">
        <f>G47+1</f>
        <v>2</v>
      </c>
      <c r="L47" s="298"/>
      <c r="M47" s="298"/>
      <c r="N47" s="299"/>
      <c r="O47" s="297">
        <f>K47+1</f>
        <v>3</v>
      </c>
      <c r="P47" s="298"/>
      <c r="Q47" s="298"/>
      <c r="R47" s="299"/>
      <c r="S47" s="297">
        <f>O47+1</f>
        <v>4</v>
      </c>
      <c r="T47" s="298"/>
      <c r="U47" s="298"/>
      <c r="V47" s="299"/>
      <c r="W47" s="297">
        <f>S47+1</f>
        <v>5</v>
      </c>
      <c r="X47" s="298"/>
      <c r="Y47" s="298"/>
      <c r="Z47" s="299"/>
      <c r="AA47" s="297">
        <f>W47+1</f>
        <v>6</v>
      </c>
      <c r="AB47" s="298"/>
      <c r="AC47" s="298"/>
      <c r="AD47" s="299"/>
      <c r="AE47" s="297">
        <f>AA47+1</f>
        <v>7</v>
      </c>
      <c r="AF47" s="298"/>
      <c r="AG47" s="298"/>
      <c r="AH47" s="299"/>
      <c r="AI47" s="297">
        <f>AE47+1</f>
        <v>8</v>
      </c>
      <c r="AJ47" s="298"/>
      <c r="AK47" s="298"/>
      <c r="AL47" s="299"/>
      <c r="AM47" s="297">
        <f>AI47+1</f>
        <v>9</v>
      </c>
      <c r="AN47" s="298"/>
      <c r="AO47" s="298"/>
      <c r="AP47" s="299"/>
      <c r="AQ47" s="297">
        <f>AM47+1</f>
        <v>10</v>
      </c>
      <c r="AR47" s="298"/>
      <c r="AS47" s="298"/>
      <c r="AT47" s="299"/>
      <c r="AU47" s="297">
        <f>AQ47+1</f>
        <v>11</v>
      </c>
      <c r="AV47" s="298"/>
      <c r="AW47" s="298"/>
      <c r="AX47" s="299"/>
      <c r="AY47" s="297">
        <f>AU47+1</f>
        <v>12</v>
      </c>
      <c r="AZ47" s="298"/>
      <c r="BA47" s="298"/>
      <c r="BB47" s="299"/>
    </row>
    <row r="48" spans="2:54" ht="15" x14ac:dyDescent="0.25">
      <c r="B48" s="270" t="s">
        <v>8</v>
      </c>
      <c r="C48" s="271"/>
      <c r="D48" s="167"/>
      <c r="E48" s="282" t="s">
        <v>10</v>
      </c>
      <c r="F48" s="283"/>
      <c r="G48" s="294">
        <f ca="1">IF(TotalEventos=0,0,G49/TotalEventos)</f>
        <v>0</v>
      </c>
      <c r="H48" s="295"/>
      <c r="I48" s="295"/>
      <c r="J48" s="296"/>
      <c r="K48" s="294">
        <f ca="1">IF(TotalEventos=0,0,K49/TotalEventos)</f>
        <v>0</v>
      </c>
      <c r="L48" s="295"/>
      <c r="M48" s="295"/>
      <c r="N48" s="296"/>
      <c r="O48" s="294">
        <f ca="1">IF(TotalEventos=0,0,O49/TotalEventos)</f>
        <v>0</v>
      </c>
      <c r="P48" s="295"/>
      <c r="Q48" s="295"/>
      <c r="R48" s="296"/>
      <c r="S48" s="294">
        <f ca="1">IF(TotalEventos=0,0,S49/TotalEventos)</f>
        <v>0</v>
      </c>
      <c r="T48" s="295"/>
      <c r="U48" s="295"/>
      <c r="V48" s="296"/>
      <c r="W48" s="294">
        <f ca="1">IF(TotalEventos=0,0,W49/TotalEventos)</f>
        <v>0</v>
      </c>
      <c r="X48" s="295"/>
      <c r="Y48" s="295"/>
      <c r="Z48" s="296"/>
      <c r="AA48" s="294">
        <f ca="1">IF(TotalEventos=0,0,AA49/TotalEventos)</f>
        <v>0</v>
      </c>
      <c r="AB48" s="295"/>
      <c r="AC48" s="295"/>
      <c r="AD48" s="296"/>
      <c r="AE48" s="294">
        <f ca="1">IF(TotalEventos=0,0,AE49/TotalEventos)</f>
        <v>0</v>
      </c>
      <c r="AF48" s="295"/>
      <c r="AG48" s="295"/>
      <c r="AH48" s="296"/>
      <c r="AI48" s="294">
        <f ca="1">IF(TotalEventos=0,0,AI49/TotalEventos)</f>
        <v>0</v>
      </c>
      <c r="AJ48" s="295"/>
      <c r="AK48" s="295"/>
      <c r="AL48" s="296"/>
      <c r="AM48" s="294">
        <f ca="1">IF(TotalEventos=0,0,AM49/TotalEventos)</f>
        <v>0</v>
      </c>
      <c r="AN48" s="295"/>
      <c r="AO48" s="295"/>
      <c r="AP48" s="296"/>
      <c r="AQ48" s="294">
        <f ca="1">IF(TotalEventos=0,0,AQ49/TotalEventos)</f>
        <v>0</v>
      </c>
      <c r="AR48" s="295"/>
      <c r="AS48" s="295"/>
      <c r="AT48" s="296"/>
      <c r="AU48" s="294">
        <f ca="1">IF(TotalEventos=0,0,AU49/TotalEventos)</f>
        <v>0</v>
      </c>
      <c r="AV48" s="295"/>
      <c r="AW48" s="295"/>
      <c r="AX48" s="296"/>
      <c r="AY48" s="294">
        <f ca="1">IF(TotalEventos=0,0,AY49/TotalEventos)</f>
        <v>0</v>
      </c>
      <c r="AZ48" s="295"/>
      <c r="BA48" s="295"/>
      <c r="BB48" s="296"/>
    </row>
    <row r="49" spans="2:54" ht="15" x14ac:dyDescent="0.25">
      <c r="B49" s="272"/>
      <c r="C49" s="273"/>
      <c r="D49" s="167"/>
      <c r="E49" s="268" t="s">
        <v>11</v>
      </c>
      <c r="F49" s="269"/>
      <c r="G49" s="262">
        <f ca="1">SUMIF(OFFSET(Import.PLE,1,0,numEventos-1),G47,OFFSET(ValoresPorEvento,1,0,numEventos-1))*(1+INDEX(TotalPorEvento,1,0)/(TotalEventos-INDEX(TotalPorEvento,1,0)))</f>
        <v>0</v>
      </c>
      <c r="H49" s="263"/>
      <c r="I49" s="263"/>
      <c r="J49" s="264"/>
      <c r="K49" s="262">
        <f ca="1">SUMIF(OFFSET(Import.PLE,1,0,numEventos-1),K47,OFFSET(ValoresPorEvento,1,0,numEventos-1))*(1+INDEX(TotalPorEvento,1,0)/(TotalEventos-INDEX(TotalPorEvento,1,0)))</f>
        <v>0</v>
      </c>
      <c r="L49" s="263"/>
      <c r="M49" s="263"/>
      <c r="N49" s="264"/>
      <c r="O49" s="262">
        <f ca="1">SUMIF(OFFSET(Import.PLE,1,0,numEventos-1),O47,OFFSET(ValoresPorEvento,1,0,numEventos-1))*(1+INDEX(TotalPorEvento,1,0)/(TotalEventos-INDEX(TotalPorEvento,1,0)))</f>
        <v>0</v>
      </c>
      <c r="P49" s="263"/>
      <c r="Q49" s="263"/>
      <c r="R49" s="264"/>
      <c r="S49" s="262">
        <f ca="1">SUMIF(OFFSET(Import.PLE,1,0,numEventos-1),S47,OFFSET(ValoresPorEvento,1,0,numEventos-1))*(1+INDEX(TotalPorEvento,1,0)/(TotalEventos-INDEX(TotalPorEvento,1,0)))</f>
        <v>0</v>
      </c>
      <c r="T49" s="263"/>
      <c r="U49" s="263"/>
      <c r="V49" s="264"/>
      <c r="W49" s="262">
        <f ca="1">SUMIF(OFFSET(Import.PLE,1,0,numEventos-1),W47,OFFSET(ValoresPorEvento,1,0,numEventos-1))*(1+INDEX(TotalPorEvento,1,0)/(TotalEventos-INDEX(TotalPorEvento,1,0)))</f>
        <v>0</v>
      </c>
      <c r="X49" s="263"/>
      <c r="Y49" s="263"/>
      <c r="Z49" s="264"/>
      <c r="AA49" s="262">
        <f ca="1">SUMIF(OFFSET(Import.PLE,1,0,numEventos-1),AA47,OFFSET(ValoresPorEvento,1,0,numEventos-1))*(1+INDEX(TotalPorEvento,1,0)/(TotalEventos-INDEX(TotalPorEvento,1,0)))</f>
        <v>0</v>
      </c>
      <c r="AB49" s="263"/>
      <c r="AC49" s="263"/>
      <c r="AD49" s="264"/>
      <c r="AE49" s="262">
        <f ca="1">SUMIF(OFFSET(Import.PLE,1,0,numEventos-1),AE47,OFFSET(ValoresPorEvento,1,0,numEventos-1))*(1+INDEX(TotalPorEvento,1,0)/(TotalEventos-INDEX(TotalPorEvento,1,0)))</f>
        <v>0</v>
      </c>
      <c r="AF49" s="263"/>
      <c r="AG49" s="263"/>
      <c r="AH49" s="264"/>
      <c r="AI49" s="262">
        <f ca="1">SUMIF(OFFSET(Import.PLE,1,0,numEventos-1),AI47,OFFSET(ValoresPorEvento,1,0,numEventos-1))*(1+INDEX(TotalPorEvento,1,0)/(TotalEventos-INDEX(TotalPorEvento,1,0)))</f>
        <v>0</v>
      </c>
      <c r="AJ49" s="263"/>
      <c r="AK49" s="263"/>
      <c r="AL49" s="264"/>
      <c r="AM49" s="262">
        <f ca="1">SUMIF(OFFSET(Import.PLE,1,0,numEventos-1),AM47,OFFSET(ValoresPorEvento,1,0,numEventos-1))*(1+INDEX(TotalPorEvento,1,0)/(TotalEventos-INDEX(TotalPorEvento,1,0)))</f>
        <v>0</v>
      </c>
      <c r="AN49" s="263"/>
      <c r="AO49" s="263"/>
      <c r="AP49" s="264"/>
      <c r="AQ49" s="262">
        <f ca="1">SUMIF(OFFSET(Import.PLE,1,0,numEventos-1),AQ47,OFFSET(ValoresPorEvento,1,0,numEventos-1))*(1+INDEX(TotalPorEvento,1,0)/(TotalEventos-INDEX(TotalPorEvento,1,0)))</f>
        <v>0</v>
      </c>
      <c r="AR49" s="263"/>
      <c r="AS49" s="263"/>
      <c r="AT49" s="264"/>
      <c r="AU49" s="262">
        <f ca="1">SUMIF(OFFSET(Import.PLE,1,0,numEventos-1),AU47,OFFSET(ValoresPorEvento,1,0,numEventos-1))*(1+INDEX(TotalPorEvento,1,0)/(TotalEventos-INDEX(TotalPorEvento,1,0)))</f>
        <v>0</v>
      </c>
      <c r="AV49" s="263"/>
      <c r="AW49" s="263"/>
      <c r="AX49" s="264"/>
      <c r="AY49" s="262">
        <f ca="1">SUMIF(OFFSET(Import.PLE,1,0,numEventos-1),AY47,OFFSET(ValoresPorEvento,1,0,numEventos-1))*(1+INDEX(TotalPorEvento,1,0)/(TotalEventos-INDEX(TotalPorEvento,1,0)))</f>
        <v>0</v>
      </c>
      <c r="AZ49" s="263"/>
      <c r="BA49" s="263"/>
      <c r="BB49" s="264"/>
    </row>
    <row r="50" spans="2:54" ht="15" x14ac:dyDescent="0.25">
      <c r="B50" s="270" t="s">
        <v>9</v>
      </c>
      <c r="C50" s="271"/>
      <c r="D50" s="167"/>
      <c r="E50" s="274" t="s">
        <v>10</v>
      </c>
      <c r="F50" s="275"/>
      <c r="G50" s="294">
        <f ca="1">IF(TotalEventos=0,0,G51/TotalEventos)</f>
        <v>0</v>
      </c>
      <c r="H50" s="295"/>
      <c r="I50" s="295"/>
      <c r="J50" s="296"/>
      <c r="K50" s="294">
        <f ca="1">IF(TotalEventos=0,0,K51/TotalEventos)</f>
        <v>0</v>
      </c>
      <c r="L50" s="295"/>
      <c r="M50" s="295"/>
      <c r="N50" s="296"/>
      <c r="O50" s="294">
        <f ca="1">IF(TotalEventos=0,0,O51/TotalEventos)</f>
        <v>0</v>
      </c>
      <c r="P50" s="295"/>
      <c r="Q50" s="295"/>
      <c r="R50" s="296"/>
      <c r="S50" s="294">
        <f ca="1">IF(TotalEventos=0,0,S51/TotalEventos)</f>
        <v>0</v>
      </c>
      <c r="T50" s="295"/>
      <c r="U50" s="295"/>
      <c r="V50" s="296"/>
      <c r="W50" s="294">
        <f ca="1">IF(TotalEventos=0,0,W51/TotalEventos)</f>
        <v>0</v>
      </c>
      <c r="X50" s="295"/>
      <c r="Y50" s="295"/>
      <c r="Z50" s="296"/>
      <c r="AA50" s="294">
        <f ca="1">IF(TotalEventos=0,0,AA51/TotalEventos)</f>
        <v>0</v>
      </c>
      <c r="AB50" s="295"/>
      <c r="AC50" s="295"/>
      <c r="AD50" s="296"/>
      <c r="AE50" s="294">
        <f ca="1">IF(TotalEventos=0,0,AE51/TotalEventos)</f>
        <v>0</v>
      </c>
      <c r="AF50" s="295"/>
      <c r="AG50" s="295"/>
      <c r="AH50" s="296"/>
      <c r="AI50" s="294">
        <f ca="1">IF(TotalEventos=0,0,AI51/TotalEventos)</f>
        <v>0</v>
      </c>
      <c r="AJ50" s="295"/>
      <c r="AK50" s="295"/>
      <c r="AL50" s="296"/>
      <c r="AM50" s="294">
        <f ca="1">IF(TotalEventos=0,0,AM51/TotalEventos)</f>
        <v>0</v>
      </c>
      <c r="AN50" s="295"/>
      <c r="AO50" s="295"/>
      <c r="AP50" s="296"/>
      <c r="AQ50" s="294">
        <f ca="1">IF(TotalEventos=0,0,AQ51/TotalEventos)</f>
        <v>0</v>
      </c>
      <c r="AR50" s="295"/>
      <c r="AS50" s="295"/>
      <c r="AT50" s="296"/>
      <c r="AU50" s="294">
        <f ca="1">IF(TotalEventos=0,0,AU51/TotalEventos)</f>
        <v>0</v>
      </c>
      <c r="AV50" s="295"/>
      <c r="AW50" s="295"/>
      <c r="AX50" s="296"/>
      <c r="AY50" s="294">
        <f ca="1">IF(TotalEventos=0,0,AY51/TotalEventos)</f>
        <v>0</v>
      </c>
      <c r="AZ50" s="295"/>
      <c r="BA50" s="295"/>
      <c r="BB50" s="296"/>
    </row>
    <row r="51" spans="2:54" ht="15" x14ac:dyDescent="0.25">
      <c r="B51" s="272"/>
      <c r="C51" s="273"/>
      <c r="D51" s="167"/>
      <c r="E51" s="268" t="s">
        <v>11</v>
      </c>
      <c r="F51" s="269"/>
      <c r="G51" s="262">
        <f ca="1">SUMIF(OFFSET(Import.PLE,1,0,numEventos-1),"&lt;="&amp;G47,OFFSET(ValoresPorEvento,1,0,numEventos-1))*(1+INDEX(TotalPorEvento,1,0)/(TotalEventos-INDEX(TotalPorEvento,1,0)))</f>
        <v>0</v>
      </c>
      <c r="H51" s="263"/>
      <c r="I51" s="263"/>
      <c r="J51" s="264"/>
      <c r="K51" s="262">
        <f ca="1">K49+G51</f>
        <v>0</v>
      </c>
      <c r="L51" s="263"/>
      <c r="M51" s="263"/>
      <c r="N51" s="264"/>
      <c r="O51" s="262">
        <f ca="1">O49+K51</f>
        <v>0</v>
      </c>
      <c r="P51" s="263"/>
      <c r="Q51" s="263"/>
      <c r="R51" s="264"/>
      <c r="S51" s="262">
        <f ca="1">S49+O51</f>
        <v>0</v>
      </c>
      <c r="T51" s="263"/>
      <c r="U51" s="263"/>
      <c r="V51" s="264"/>
      <c r="W51" s="262">
        <f ca="1">W49+S51</f>
        <v>0</v>
      </c>
      <c r="X51" s="263"/>
      <c r="Y51" s="263"/>
      <c r="Z51" s="264"/>
      <c r="AA51" s="262">
        <f ca="1">AA49+W51</f>
        <v>0</v>
      </c>
      <c r="AB51" s="263"/>
      <c r="AC51" s="263"/>
      <c r="AD51" s="264"/>
      <c r="AE51" s="262">
        <f ca="1">AE49+AA51</f>
        <v>0</v>
      </c>
      <c r="AF51" s="263"/>
      <c r="AG51" s="263"/>
      <c r="AH51" s="264"/>
      <c r="AI51" s="262">
        <f ca="1">AI49+AE51</f>
        <v>0</v>
      </c>
      <c r="AJ51" s="263"/>
      <c r="AK51" s="263"/>
      <c r="AL51" s="264"/>
      <c r="AM51" s="262">
        <f ca="1">AM49+AI51</f>
        <v>0</v>
      </c>
      <c r="AN51" s="263"/>
      <c r="AO51" s="263"/>
      <c r="AP51" s="264"/>
      <c r="AQ51" s="262">
        <f ca="1">AQ49+AM51</f>
        <v>0</v>
      </c>
      <c r="AR51" s="263"/>
      <c r="AS51" s="263"/>
      <c r="AT51" s="264"/>
      <c r="AU51" s="262">
        <f ca="1">AU49+AQ51</f>
        <v>0</v>
      </c>
      <c r="AV51" s="263"/>
      <c r="AW51" s="263"/>
      <c r="AX51" s="264"/>
      <c r="AY51" s="262">
        <f ca="1">AY49+AU51</f>
        <v>0</v>
      </c>
      <c r="AZ51" s="263"/>
      <c r="BA51" s="263"/>
      <c r="BB51" s="264"/>
    </row>
    <row r="52" spans="2:54" x14ac:dyDescent="0.2">
      <c r="B52" s="26"/>
    </row>
    <row r="53" spans="2:54" ht="24" customHeight="1" x14ac:dyDescent="0.2"/>
    <row r="54" spans="2:54" ht="12" x14ac:dyDescent="0.2">
      <c r="B54" s="259" t="str">
        <f ca="1">Import.Município&amp;", "&amp;TEXT(hoje,"dd")&amp;" de "&amp;TEXT(hoje,"mmmm")&amp;" de "&amp;TEXT(hoje,"aaaa")</f>
        <v>SANTO ANTÔNIO DO LESTE / MT, 12 de setembro de 2019</v>
      </c>
      <c r="C54" s="259"/>
      <c r="D54" s="259"/>
      <c r="E54" s="259"/>
      <c r="F54" s="259"/>
      <c r="G54" s="259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</row>
    <row r="55" spans="2:54" x14ac:dyDescent="0.2">
      <c r="B55" s="254" t="s">
        <v>43</v>
      </c>
      <c r="C55" s="254"/>
      <c r="AR55" s="52" t="s">
        <v>52</v>
      </c>
      <c r="AS55" s="260">
        <f>respFiscal</f>
        <v>0</v>
      </c>
      <c r="AT55" s="260"/>
      <c r="AU55" s="260"/>
      <c r="AV55" s="260"/>
      <c r="AW55" s="260"/>
      <c r="AX55" s="260"/>
      <c r="AY55" s="260"/>
      <c r="AZ55" s="260"/>
      <c r="BA55" s="260"/>
      <c r="BB55" s="260"/>
    </row>
    <row r="56" spans="2:54" x14ac:dyDescent="0.2">
      <c r="AR56" s="52" t="s">
        <v>42</v>
      </c>
      <c r="AS56" s="255">
        <f>creaFiscal</f>
        <v>0</v>
      </c>
      <c r="AT56" s="255"/>
      <c r="AU56" s="255"/>
      <c r="AV56" s="255"/>
      <c r="AW56" s="255"/>
      <c r="AX56" s="255"/>
      <c r="AY56" s="255"/>
      <c r="AZ56" s="255"/>
      <c r="BA56" s="255"/>
      <c r="BB56" s="255"/>
    </row>
    <row r="57" spans="2:54" x14ac:dyDescent="0.2">
      <c r="AR57" s="52" t="s">
        <v>44</v>
      </c>
      <c r="AS57" s="255">
        <f>artFiscal</f>
        <v>0</v>
      </c>
      <c r="AT57" s="255"/>
      <c r="AU57" s="255"/>
      <c r="AV57" s="255"/>
      <c r="AW57" s="255"/>
      <c r="AX57" s="255"/>
      <c r="AY57" s="255"/>
      <c r="AZ57" s="255"/>
      <c r="BA57" s="255"/>
      <c r="BB57" s="255"/>
    </row>
    <row r="58" spans="2:54" x14ac:dyDescent="0.2"/>
    <row r="59" spans="2:54" x14ac:dyDescent="0.2"/>
    <row r="60" spans="2:54" x14ac:dyDescent="0.2"/>
    <row r="61" spans="2:54" x14ac:dyDescent="0.2"/>
    <row r="62" spans="2:54" x14ac:dyDescent="0.2"/>
    <row r="63" spans="2:54" x14ac:dyDescent="0.2"/>
    <row r="64" spans="2:5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spans="7:9" x14ac:dyDescent="0.2"/>
    <row r="546" spans="7:9" x14ac:dyDescent="0.2"/>
    <row r="547" spans="7:9" x14ac:dyDescent="0.2"/>
    <row r="548" spans="7:9" x14ac:dyDescent="0.2"/>
    <row r="549" spans="7:9" x14ac:dyDescent="0.2"/>
    <row r="550" spans="7:9" x14ac:dyDescent="0.2"/>
    <row r="551" spans="7:9" x14ac:dyDescent="0.2"/>
    <row r="552" spans="7:9" x14ac:dyDescent="0.2"/>
    <row r="553" spans="7:9" x14ac:dyDescent="0.2"/>
    <row r="554" spans="7:9" x14ac:dyDescent="0.2"/>
    <row r="555" spans="7:9" ht="15" customHeight="1" x14ac:dyDescent="0.25">
      <c r="G555"/>
      <c r="H555"/>
      <c r="I555"/>
    </row>
    <row r="556" spans="7:9" x14ac:dyDescent="0.2"/>
    <row r="557" spans="7:9" x14ac:dyDescent="0.2"/>
    <row r="558" spans="7:9" x14ac:dyDescent="0.2"/>
    <row r="559" spans="7:9" x14ac:dyDescent="0.2"/>
    <row r="560" spans="7:9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</sheetData>
  <sheetProtection algorithmName="SHA-512" hashValue="r2XPFUlR5mCnhXKa/CZ1vTXgS9t+GxWWku3q8dm8y+B6TkHbre9+64sGQBIt1hzre6z0yVG1mXcPKLARSpTyLA==" saltValue="nJ2kWYOIPp/osKPVN2ru5A==" spinCount="100000" sheet="1" objects="1" scenarios="1"/>
  <mergeCells count="94">
    <mergeCell ref="G48:J48"/>
    <mergeCell ref="B48:C49"/>
    <mergeCell ref="B31:B32"/>
    <mergeCell ref="C31:C32"/>
    <mergeCell ref="E49:F49"/>
    <mergeCell ref="E48:F48"/>
    <mergeCell ref="B47:C47"/>
    <mergeCell ref="G47:J47"/>
    <mergeCell ref="G49:J49"/>
    <mergeCell ref="AM46:AP46"/>
    <mergeCell ref="G45:BB45"/>
    <mergeCell ref="S46:V46"/>
    <mergeCell ref="G46:J46"/>
    <mergeCell ref="K46:N46"/>
    <mergeCell ref="O46:R46"/>
    <mergeCell ref="AY46:BB46"/>
    <mergeCell ref="AY20:BB20"/>
    <mergeCell ref="O47:R47"/>
    <mergeCell ref="S47:V47"/>
    <mergeCell ref="AD20:AM20"/>
    <mergeCell ref="E32:BB32"/>
    <mergeCell ref="AU47:AX47"/>
    <mergeCell ref="AX28:BB28"/>
    <mergeCell ref="AI28:AS28"/>
    <mergeCell ref="W46:Z46"/>
    <mergeCell ref="D20:V20"/>
    <mergeCell ref="AE46:AH46"/>
    <mergeCell ref="AU46:AX46"/>
    <mergeCell ref="AQ46:AT46"/>
    <mergeCell ref="AA46:AD46"/>
    <mergeCell ref="AA28:AD28"/>
    <mergeCell ref="AI46:AL46"/>
    <mergeCell ref="AY48:BB48"/>
    <mergeCell ref="AQ48:AT48"/>
    <mergeCell ref="AY47:BB47"/>
    <mergeCell ref="AM47:AP47"/>
    <mergeCell ref="AI47:AL47"/>
    <mergeCell ref="AI48:AL48"/>
    <mergeCell ref="AU48:AX48"/>
    <mergeCell ref="AQ47:AT47"/>
    <mergeCell ref="AM48:AP48"/>
    <mergeCell ref="S49:V49"/>
    <mergeCell ref="AI49:AL49"/>
    <mergeCell ref="K49:N49"/>
    <mergeCell ref="O49:R49"/>
    <mergeCell ref="AA50:AD50"/>
    <mergeCell ref="K48:N48"/>
    <mergeCell ref="S48:V48"/>
    <mergeCell ref="AE47:AH47"/>
    <mergeCell ref="W48:Z48"/>
    <mergeCell ref="AA48:AD48"/>
    <mergeCell ref="K47:N47"/>
    <mergeCell ref="AE48:AH48"/>
    <mergeCell ref="O48:R48"/>
    <mergeCell ref="AA47:AD47"/>
    <mergeCell ref="W47:Z47"/>
    <mergeCell ref="B55:C55"/>
    <mergeCell ref="E50:F50"/>
    <mergeCell ref="E51:F51"/>
    <mergeCell ref="B54:G54"/>
    <mergeCell ref="W51:Z51"/>
    <mergeCell ref="G51:J51"/>
    <mergeCell ref="O51:R51"/>
    <mergeCell ref="S50:V50"/>
    <mergeCell ref="B50:C51"/>
    <mergeCell ref="K51:N51"/>
    <mergeCell ref="G50:J50"/>
    <mergeCell ref="S51:V51"/>
    <mergeCell ref="O50:R50"/>
    <mergeCell ref="K50:N50"/>
    <mergeCell ref="AA51:AD51"/>
    <mergeCell ref="AI51:AL51"/>
    <mergeCell ref="W50:Z50"/>
    <mergeCell ref="AA49:AD49"/>
    <mergeCell ref="AE50:AH50"/>
    <mergeCell ref="AE51:AH51"/>
    <mergeCell ref="AI50:AL50"/>
    <mergeCell ref="W49:Z49"/>
    <mergeCell ref="AS56:BB56"/>
    <mergeCell ref="AY49:BB49"/>
    <mergeCell ref="AS57:BB57"/>
    <mergeCell ref="AU49:AX49"/>
    <mergeCell ref="AE49:AH49"/>
    <mergeCell ref="AS55:BB55"/>
    <mergeCell ref="AQ51:AT51"/>
    <mergeCell ref="AM51:AP51"/>
    <mergeCell ref="AM49:AP49"/>
    <mergeCell ref="AU51:AX51"/>
    <mergeCell ref="AY50:BB50"/>
    <mergeCell ref="AQ50:AT50"/>
    <mergeCell ref="AU50:AX50"/>
    <mergeCell ref="AM50:AP50"/>
    <mergeCell ref="AY51:BB51"/>
    <mergeCell ref="AQ49:AT49"/>
  </mergeCells>
  <phoneticPr fontId="0" type="noConversion"/>
  <conditionalFormatting sqref="B1:C1 B34:C36">
    <cfRule type="expression" dxfId="27" priority="117" stopIfTrue="1">
      <formula>$B1&gt;numEventos</formula>
    </cfRule>
  </conditionalFormatting>
  <conditionalFormatting sqref="G48:BB48">
    <cfRule type="expression" dxfId="26" priority="99" stopIfTrue="1">
      <formula>G47&gt;mediçao</formula>
    </cfRule>
    <cfRule type="expression" dxfId="25" priority="100" stopIfTrue="1">
      <formula>G47=mediçao</formula>
    </cfRule>
  </conditionalFormatting>
  <conditionalFormatting sqref="G49:BB49">
    <cfRule type="expression" dxfId="24" priority="87" stopIfTrue="1">
      <formula>G47=mediçao</formula>
    </cfRule>
    <cfRule type="expression" dxfId="23" priority="90" stopIfTrue="1">
      <formula>G47&gt;mediçao</formula>
    </cfRule>
  </conditionalFormatting>
  <conditionalFormatting sqref="G50:BB50">
    <cfRule type="expression" dxfId="22" priority="86" stopIfTrue="1">
      <formula>G47=mediçao</formula>
    </cfRule>
    <cfRule type="expression" dxfId="21" priority="89" stopIfTrue="1">
      <formula>G47&gt;mediçao</formula>
    </cfRule>
  </conditionalFormatting>
  <conditionalFormatting sqref="G51:BB51">
    <cfRule type="expression" dxfId="20" priority="85" stopIfTrue="1">
      <formula>G47=mediçao</formula>
    </cfRule>
    <cfRule type="expression" dxfId="19" priority="88" stopIfTrue="1">
      <formula>G47&gt;mediçao</formula>
    </cfRule>
  </conditionalFormatting>
  <conditionalFormatting sqref="E1:BB1 E35:BB36 E42:BB42">
    <cfRule type="expression" dxfId="18" priority="66" stopIfTrue="1">
      <formula>E1&gt;mediçao</formula>
    </cfRule>
    <cfRule type="expression" dxfId="17" priority="67" stopIfTrue="1">
      <formula>E1=mediçao</formula>
    </cfRule>
    <cfRule type="expression" dxfId="16" priority="68" stopIfTrue="1">
      <formula>INDEX(ValoresPorEvento,$B1,E$31)=0</formula>
    </cfRule>
  </conditionalFormatting>
  <conditionalFormatting sqref="B42:C42">
    <cfRule type="expression" dxfId="15" priority="20" stopIfTrue="1">
      <formula>$B42&gt;numEventos</formula>
    </cfRule>
  </conditionalFormatting>
  <conditionalFormatting sqref="B37:C37">
    <cfRule type="expression" dxfId="14" priority="16" stopIfTrue="1">
      <formula>$B37&gt;numEventos</formula>
    </cfRule>
  </conditionalFormatting>
  <conditionalFormatting sqref="E37:BB37">
    <cfRule type="expression" dxfId="13" priority="13" stopIfTrue="1">
      <formula>E37&gt;mediçao</formula>
    </cfRule>
    <cfRule type="expression" dxfId="12" priority="14" stopIfTrue="1">
      <formula>E37=mediçao</formula>
    </cfRule>
    <cfRule type="expression" dxfId="11" priority="15" stopIfTrue="1">
      <formula>INDEX(ValoresPorEvento,$B37,E$31)=0</formula>
    </cfRule>
  </conditionalFormatting>
  <conditionalFormatting sqref="B38:C41">
    <cfRule type="expression" dxfId="10" priority="8" stopIfTrue="1">
      <formula>$B38&gt;numEventos</formula>
    </cfRule>
  </conditionalFormatting>
  <conditionalFormatting sqref="E38:BB41">
    <cfRule type="expression" dxfId="9" priority="5" stopIfTrue="1">
      <formula>E38&gt;mediçao</formula>
    </cfRule>
    <cfRule type="expression" dxfId="8" priority="6" stopIfTrue="1">
      <formula>E38=mediçao</formula>
    </cfRule>
    <cfRule type="expression" dxfId="7" priority="7" stopIfTrue="1">
      <formula>INDEX(ValoresPorEvento,$B38,E$31)=0</formula>
    </cfRule>
  </conditionalFormatting>
  <conditionalFormatting sqref="B43:C43">
    <cfRule type="expression" dxfId="6" priority="4" stopIfTrue="1">
      <formula>$B43&gt;numEventos</formula>
    </cfRule>
  </conditionalFormatting>
  <conditionalFormatting sqref="E43:BB43">
    <cfRule type="expression" dxfId="5" priority="1" stopIfTrue="1">
      <formula>E43&gt;mediçao</formula>
    </cfRule>
    <cfRule type="expression" dxfId="4" priority="2" stopIfTrue="1">
      <formula>E43=mediçao</formula>
    </cfRule>
    <cfRule type="expression" dxfId="3" priority="3" stopIfTrue="1">
      <formula>INDEX(ValoresPorEvento,$B43,E$31)=0</formula>
    </cfRule>
  </conditionalFormatting>
  <dataValidations count="3">
    <dataValidation type="list" allowBlank="1" showDropDown="1" showErrorMessage="1" error="É permitido digitar apenas o número da medição atual, em eventos que não sejam nulos." prompt="Preenchimento Fiscalização: Preencher com o número do PERÍODO em que o evento foi concluído. _x000a__x000a_Preenchimento CAIXA: se o evento será glosado, adicionar &quot;.&quot; ao final do período." sqref="E1:BB1 F34:BB36 E35:E36 E37:BB43">
      <formula1>IF(INDEX(ValoresPorEvento,$B1,E$31)=0,"",mediçao)</formula1>
    </dataValidation>
    <dataValidation allowBlank="1" showInputMessage="1" showErrorMessage="1" promptTitle="Nº da medição" prompt="Use as setas para alterar o valor" sqref="AY27:BB27"/>
    <dataValidation type="textLength" operator="lessThan" showInputMessage="1" error="Digite a data de medição nas colunas de medição à direita &gt;&gt;&gt;" prompt="Digite a data de medição abaixo dos eventos" sqref="AI28:AS28">
      <formula1>0</formula1>
    </dataValidation>
  </dataValidations>
  <pageMargins left="0.78740157480314965" right="0.78740157480314965" top="0.78740157480314965" bottom="0.78740157480314965" header="0.31496062992125984" footer="0.31496062992125984"/>
  <pageSetup paperSize="9" scale="65" fitToWidth="0" fitToHeight="0" pageOrder="overThenDown" orientation="landscape" horizontalDpi="4294967295" verticalDpi="4294967295" r:id="rId1"/>
  <headerFooter>
    <oddFooter>&amp;R&amp;P&amp;L27.477 v006   micro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021" r:id="rId4" name="Spinner 1613">
              <controlPr defaultSize="0" print="0" autoPict="0">
                <anchor moveWithCells="1" sizeWithCells="1">
                  <from>
                    <xdr:col>52</xdr:col>
                    <xdr:colOff>228600</xdr:colOff>
                    <xdr:row>26</xdr:row>
                    <xdr:rowOff>142875</xdr:rowOff>
                  </from>
                  <to>
                    <xdr:col>53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3">
    <pageSetUpPr fitToPage="1"/>
  </sheetPr>
  <dimension ref="B1:Q45"/>
  <sheetViews>
    <sheetView showGridLines="0" view="pageBreakPreview" topLeftCell="A2" zoomScale="130" zoomScaleNormal="100" zoomScaleSheetLayoutView="130" workbookViewId="0">
      <selection activeCell="B14" sqref="B14"/>
    </sheetView>
  </sheetViews>
  <sheetFormatPr defaultRowHeight="11.25" x14ac:dyDescent="0.2"/>
  <cols>
    <col min="1" max="1" width="1.42578125" style="28" customWidth="1"/>
    <col min="2" max="2" width="6.7109375" style="28" customWidth="1"/>
    <col min="3" max="3" width="6.7109375" style="28" hidden="1" customWidth="1"/>
    <col min="4" max="4" width="10.28515625" style="28" customWidth="1"/>
    <col min="5" max="6" width="13.5703125" style="28" customWidth="1"/>
    <col min="7" max="8" width="8.5703125" style="28" customWidth="1"/>
    <col min="9" max="9" width="8.140625" style="28" customWidth="1"/>
    <col min="10" max="12" width="8.5703125" style="28" customWidth="1"/>
    <col min="13" max="13" width="9.140625" style="28"/>
    <col min="14" max="14" width="1.140625" style="28" customWidth="1"/>
    <col min="15" max="15" width="7" style="28" customWidth="1"/>
    <col min="16" max="16" width="14.28515625" style="28" customWidth="1"/>
    <col min="17" max="16384" width="9.140625" style="28"/>
  </cols>
  <sheetData>
    <row r="1" spans="2:17" hidden="1" x14ac:dyDescent="0.2">
      <c r="B1" s="48" t="e">
        <f ca="1">OFFSET(B1,-1,0)+1</f>
        <v>#REF!</v>
      </c>
      <c r="C1" s="48">
        <f ca="1">IF(OR(D1="",D1&lt;dataInicioObra),"",COUNTIF(CronoPrev!$C$14:$C$25,"&lt;"&amp;(D1-7))+1)</f>
        <v>1</v>
      </c>
      <c r="D1" s="57">
        <f ca="1">OFFSET(PLE!$G$46,TRUNC((ROW($B1)-ROW($B$14))/12,0)*8,MOD(ROW($B1)-ROW($B$14),12)*4)</f>
        <v>0</v>
      </c>
      <c r="E1" s="220">
        <f ca="1">OFFSET(PLE!$G$49,TRUNC((ROW($B1)-ROW($B$14))/12,0)*8,MOD(ROW(B1)-ROW($B$14),12)*4)</f>
        <v>0</v>
      </c>
      <c r="F1" s="220" t="e">
        <f ca="1">E1+OFFSET(F1,-1,0)</f>
        <v>#REF!</v>
      </c>
      <c r="G1" s="49">
        <f ca="1">OFFSET(PLE!$G$48,TRUNC((ROW($B1)-ROW($B$14))/12,0)*8,MOD(ROW(B1)-ROW($B$14),12)*4)</f>
        <v>0</v>
      </c>
      <c r="H1" s="49" t="e">
        <f ca="1">G1+OFFSET(H1,-1,0)</f>
        <v>#REF!</v>
      </c>
      <c r="I1" s="49">
        <f ca="1">IF(C1="","",IF(C1&gt;Cronograma.NumPeríodos,1,VLOOKUP(C1,CronoPrev!$B$14:$G$25,6,FALSE)))</f>
        <v>0.14172970702611076</v>
      </c>
      <c r="J1" s="175">
        <f ca="1">D1-dataInicioObra</f>
        <v>0</v>
      </c>
      <c r="K1" s="58" t="e">
        <f ca="1">INDEX(OFFSET(CronoPrev,0,3,,1),COUNTIF(OFFSET(CronoPrev,0,5,,1),"&lt;"&amp;H1))+ROUND((H1-IF(""=(INDEX(OFFSET(CronoPrev,0,5,,1),COUNTIF(OFFSET(CronoPrev,0,5,,1),"&lt;"&amp;H1))),0,INDEX(OFFSET(CronoPrev,0,5,,1),COUNTIF(OFFSET(CronoPrev,0,5,,1),"&lt;"&amp;H1))))/INDEX(OFFSET(CronoPrev,0,4,,1),COUNTIF(OFFSET(CronoPrev,0,5,,1),"&lt;"&amp;H1)+1)*INDEX(OFFSET(CronoPrev,0,2,,1),COUNTIF(OFFSET(CronoPrev,0,5,,1),"&lt;"&amp;H1)+1),0)</f>
        <v>#VALUE!</v>
      </c>
      <c r="L1" s="48" t="e">
        <f ca="1">IF(C1="","",K1-J1)</f>
        <v>#VALUE!</v>
      </c>
      <c r="M1" s="49" t="e">
        <f ca="1">IF(C1="","",L1/SUM(OFFSET(CronoPrev!$D$14,0,0,Cronograma.NumPeríodos)))</f>
        <v>#VALUE!</v>
      </c>
    </row>
    <row r="2" spans="2:17" s="33" customFormat="1" ht="21" customHeight="1" x14ac:dyDescent="0.25">
      <c r="E2" s="319" t="s">
        <v>116</v>
      </c>
      <c r="F2" s="319"/>
      <c r="G2" s="319"/>
      <c r="H2" s="319"/>
      <c r="I2" s="319"/>
      <c r="J2" s="319"/>
      <c r="P2" s="174" t="s">
        <v>117</v>
      </c>
      <c r="Q2"/>
    </row>
    <row r="3" spans="2:17" x14ac:dyDescent="0.2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2:17" ht="15" x14ac:dyDescent="0.25">
      <c r="B4"/>
      <c r="C4"/>
      <c r="D4"/>
      <c r="E4"/>
      <c r="F4"/>
      <c r="G4"/>
      <c r="H4"/>
      <c r="I4"/>
      <c r="J4"/>
      <c r="K4"/>
      <c r="L4"/>
      <c r="M4"/>
    </row>
    <row r="5" spans="2:17" ht="15" x14ac:dyDescent="0.25">
      <c r="B5"/>
      <c r="C5"/>
      <c r="D5"/>
      <c r="E5"/>
      <c r="F5"/>
      <c r="G5"/>
      <c r="H5"/>
      <c r="I5"/>
      <c r="J5"/>
      <c r="K5"/>
      <c r="L5"/>
      <c r="M5"/>
    </row>
    <row r="6" spans="2:17" ht="15" x14ac:dyDescent="0.25">
      <c r="B6"/>
      <c r="C6"/>
      <c r="D6"/>
      <c r="E6"/>
      <c r="F6"/>
      <c r="G6"/>
      <c r="H6"/>
      <c r="I6"/>
      <c r="J6"/>
      <c r="K6"/>
      <c r="L6"/>
      <c r="M6"/>
    </row>
    <row r="7" spans="2:17" ht="15" hidden="1" x14ac:dyDescent="0.25">
      <c r="B7"/>
      <c r="C7"/>
      <c r="D7"/>
      <c r="E7"/>
      <c r="F7"/>
      <c r="G7"/>
      <c r="H7"/>
      <c r="I7"/>
      <c r="J7"/>
      <c r="K7"/>
      <c r="L7"/>
      <c r="M7"/>
    </row>
    <row r="8" spans="2:17" ht="15" hidden="1" x14ac:dyDescent="0.25">
      <c r="B8"/>
      <c r="C8"/>
      <c r="D8"/>
      <c r="E8"/>
      <c r="F8"/>
      <c r="G8"/>
      <c r="H8"/>
      <c r="I8"/>
      <c r="J8"/>
      <c r="K8"/>
      <c r="L8"/>
      <c r="M8"/>
    </row>
    <row r="9" spans="2:17" ht="10.5" customHeight="1" x14ac:dyDescent="0.2">
      <c r="B9" s="47"/>
      <c r="I9" s="52"/>
    </row>
    <row r="10" spans="2:17" x14ac:dyDescent="0.2">
      <c r="B10" s="47" t="s">
        <v>18</v>
      </c>
      <c r="M10" s="52" t="str">
        <f ca="1">"Valor de Investimento: R$ "&amp;TEXT(TotalEventos,"#.###,00")</f>
        <v>Valor de Investimento: R$ 669.029,07</v>
      </c>
      <c r="O10" s="47" t="s">
        <v>85</v>
      </c>
    </row>
    <row r="11" spans="2:17" ht="16.5" customHeight="1" x14ac:dyDescent="0.2">
      <c r="B11" s="316" t="s">
        <v>21</v>
      </c>
      <c r="C11" s="316" t="s">
        <v>13</v>
      </c>
      <c r="D11" s="316" t="s">
        <v>20</v>
      </c>
      <c r="E11" s="301" t="s">
        <v>115</v>
      </c>
      <c r="F11" s="303"/>
      <c r="G11" s="301" t="s">
        <v>104</v>
      </c>
      <c r="H11" s="303"/>
      <c r="I11" s="317" t="s">
        <v>16</v>
      </c>
      <c r="J11" s="316" t="s">
        <v>26</v>
      </c>
      <c r="K11" s="316" t="s">
        <v>19</v>
      </c>
      <c r="L11" s="316" t="s">
        <v>87</v>
      </c>
      <c r="M11" s="316" t="s">
        <v>22</v>
      </c>
      <c r="O11" s="316" t="s">
        <v>86</v>
      </c>
      <c r="P11" s="316" t="s">
        <v>113</v>
      </c>
    </row>
    <row r="12" spans="2:17" ht="23.25" customHeight="1" x14ac:dyDescent="0.2">
      <c r="B12" s="316"/>
      <c r="C12" s="316"/>
      <c r="D12" s="316"/>
      <c r="E12" s="133" t="s">
        <v>114</v>
      </c>
      <c r="F12" s="133" t="s">
        <v>9</v>
      </c>
      <c r="G12" s="132" t="s">
        <v>114</v>
      </c>
      <c r="H12" s="132" t="s">
        <v>9</v>
      </c>
      <c r="I12" s="318"/>
      <c r="J12" s="316"/>
      <c r="K12" s="316"/>
      <c r="L12" s="316"/>
      <c r="M12" s="320"/>
      <c r="O12" s="316"/>
      <c r="P12" s="320"/>
    </row>
    <row r="13" spans="2:17" ht="3.75" customHeight="1" x14ac:dyDescent="0.2">
      <c r="B13" s="54"/>
      <c r="C13" s="54"/>
      <c r="D13" s="131" t="s">
        <v>83</v>
      </c>
      <c r="J13" s="56"/>
      <c r="K13" s="56"/>
      <c r="L13" s="56"/>
      <c r="M13" s="25"/>
    </row>
    <row r="14" spans="2:17" x14ac:dyDescent="0.2">
      <c r="B14" s="48">
        <f ca="1">OFFSET(B14,-1,0)+1</f>
        <v>1</v>
      </c>
      <c r="C14" s="48">
        <f ca="1">IF(OR(D14="",D14&lt;dataInicioObra),"",COUNTIF(CronoPrev!$C$14:$C$25,"&lt;"&amp;(D14-7))+1)</f>
        <v>1</v>
      </c>
      <c r="D14" s="57">
        <f ca="1">OFFSET(PLE!$G$46,TRUNC((ROW($B14)-ROW($B$14))/12,0)*8,MOD(ROW($B14)-ROW($B$14),12)*4)</f>
        <v>0</v>
      </c>
      <c r="E14" s="220">
        <f ca="1">OFFSET(PLE!$G$49,TRUNC((ROW($B14)-ROW($B$14))/12,0)*8,MOD(ROW(B14)-ROW($B$14),12)*4)</f>
        <v>0</v>
      </c>
      <c r="F14" s="220">
        <f ca="1">E14+OFFSET(F14,-1,0)</f>
        <v>0</v>
      </c>
      <c r="G14" s="49">
        <f ca="1">OFFSET(PLE!$G$48,TRUNC((ROW($B14)-ROW($B$14))/12,0)*8,MOD(ROW(B14)-ROW($B$14),12)*4)</f>
        <v>0</v>
      </c>
      <c r="H14" s="49">
        <f ca="1">G14+OFFSET(H14,-1,0)</f>
        <v>0</v>
      </c>
      <c r="I14" s="49">
        <f ca="1">IF(C14="","",IF(C14&gt;Cronograma.NumPeríodos,1,VLOOKUP(C14,CronoPrev!$B$14:$G$25,6,FALSE)))</f>
        <v>0.14172970702611076</v>
      </c>
      <c r="J14" s="175">
        <f t="shared" ref="J14:J37" ca="1" si="0">D14-dataInicioObra</f>
        <v>0</v>
      </c>
      <c r="K14" s="58">
        <f ca="1">INDEX(OFFSET(CronoPrev,0,3,,1),COUNTIF(OFFSET(CronoPrev,0,5,,1),"&lt;"&amp;H14))+ROUND((H14-IF(""=(INDEX(OFFSET(CronoPrev,0,5,,1),COUNTIF(OFFSET(CronoPrev,0,5,,1),"&lt;"&amp;H14))),0,INDEX(OFFSET(CronoPrev,0,5,,1),COUNTIF(OFFSET(CronoPrev,0,5,,1),"&lt;"&amp;H14))))/INDEX(OFFSET(CronoPrev,0,4,,1),COUNTIF(OFFSET(CronoPrev,0,5,,1),"&lt;"&amp;H14)+1)*INDEX(OFFSET(CronoPrev,0,2,,1),COUNTIF(OFFSET(CronoPrev,0,5,,1),"&lt;"&amp;H14)+1),0)</f>
        <v>0</v>
      </c>
      <c r="L14" s="48">
        <f ca="1">IF(C14="","",K14-J14)</f>
        <v>0</v>
      </c>
      <c r="M14" s="49">
        <f ca="1">IF(C14="","",L14/SUM(OFFSET(CronoPrev!$D$14,0,0,Cronograma.NumPeríodos)))</f>
        <v>0</v>
      </c>
      <c r="O14" s="67">
        <v>1</v>
      </c>
      <c r="P14" s="135">
        <f ca="1">SUMIF(OFFSET(Eventograma_e_Quantitativos!$DK$17,1,0):OFFSET(Eventograma_e_Quantitativos!$DK$62,-1,0),Resumo_de_Acompanhamento!$O14,OFFSET(Eventograma_e_Quantitativos!$DL$17,1,0):OFFSET(Eventograma_e_Quantitativos!$DL$62,-1,0))</f>
        <v>0</v>
      </c>
    </row>
    <row r="15" spans="2:17" x14ac:dyDescent="0.2">
      <c r="B15" s="48">
        <f t="shared" ref="B15:B37" ca="1" si="1">OFFSET(B15,-1,0)+1</f>
        <v>2</v>
      </c>
      <c r="C15" s="48">
        <f ca="1">IF(OR(D15="",D15&lt;dataInicioObra),"",COUNTIF(CronoPrev!$C$14:$C$25,"&lt;"&amp;(D15-7))+1)</f>
        <v>1</v>
      </c>
      <c r="D15" s="57">
        <f ca="1">OFFSET(PLE!$G$46,TRUNC((ROW($B15)-ROW($B$14))/12,0)*8,MOD(ROW($B15)-ROW($B$14),12)*4)</f>
        <v>0</v>
      </c>
      <c r="E15" s="220">
        <f ca="1">OFFSET(PLE!$G$49,TRUNC((ROW($B15)-ROW($B$14))/12,0)*8,MOD(ROW(B15)-ROW($B$14),12)*4)</f>
        <v>0</v>
      </c>
      <c r="F15" s="220">
        <f t="shared" ref="F15:F37" ca="1" si="2">E15+OFFSET(F15,-1,0)</f>
        <v>0</v>
      </c>
      <c r="G15" s="49">
        <f ca="1">OFFSET(PLE!$G$48,TRUNC((ROW($B15)-ROW($B$14))/12,0)*8,MOD(ROW(B15)-ROW($B$14),12)*4)</f>
        <v>0</v>
      </c>
      <c r="H15" s="49">
        <f t="shared" ref="H15:H37" ca="1" si="3">G15+OFFSET(H15,-1,0)</f>
        <v>0</v>
      </c>
      <c r="I15" s="49">
        <f ca="1">IF(C15="","",IF(C15&gt;Cronograma.NumPeríodos,1,VLOOKUP(C15,CronoPrev!$B$14:$G$25,6,FALSE)))</f>
        <v>0.14172970702611076</v>
      </c>
      <c r="J15" s="175">
        <f t="shared" ca="1" si="0"/>
        <v>0</v>
      </c>
      <c r="K15" s="58">
        <f t="shared" ref="K15:K37" ca="1" si="4">INDEX(OFFSET(CronoPrev,0,3,,1),COUNTIF(OFFSET(CronoPrev,0,5,,1),"&lt;"&amp;H15))+ROUND((H15-IF(""=(INDEX(OFFSET(CronoPrev,0,5,,1),COUNTIF(OFFSET(CronoPrev,0,5,,1),"&lt;"&amp;H15))),0,INDEX(OFFSET(CronoPrev,0,5,,1),COUNTIF(OFFSET(CronoPrev,0,5,,1),"&lt;"&amp;H15))))/INDEX(OFFSET(CronoPrev,0,4,,1),COUNTIF(OFFSET(CronoPrev,0,5,,1),"&lt;"&amp;H15)+1)*INDEX(OFFSET(CronoPrev,0,2,,1),COUNTIF(OFFSET(CronoPrev,0,5,,1),"&lt;"&amp;H15)+1),0)</f>
        <v>-128</v>
      </c>
      <c r="L15" s="48">
        <f t="shared" ref="L15:L37" ca="1" si="5">IF(C15="","",K15-J15)</f>
        <v>-128</v>
      </c>
      <c r="M15" s="49">
        <f ca="1">IF(C15="","",L15/SUM(OFFSET(CronoPrev!$D$14,0,0,Cronograma.NumPeríodos)))</f>
        <v>-0.84210526315789469</v>
      </c>
      <c r="O15" s="67">
        <v>2</v>
      </c>
      <c r="P15" s="135">
        <f ca="1">SUMIF(OFFSET(Eventograma_e_Quantitativos!$DK$17,1,0):OFFSET(Eventograma_e_Quantitativos!$DK$62,-1,0),Resumo_de_Acompanhamento!$O15,OFFSET(Eventograma_e_Quantitativos!$DL$17,1,0):OFFSET(Eventograma_e_Quantitativos!$DL$62,-1,0))</f>
        <v>0</v>
      </c>
    </row>
    <row r="16" spans="2:17" x14ac:dyDescent="0.2">
      <c r="B16" s="48">
        <f t="shared" ca="1" si="1"/>
        <v>3</v>
      </c>
      <c r="C16" s="48">
        <f ca="1">IF(OR(D16="",D16&lt;dataInicioObra),"",COUNTIF(CronoPrev!$C$14:$C$25,"&lt;"&amp;(D16-7))+1)</f>
        <v>1</v>
      </c>
      <c r="D16" s="57">
        <f ca="1">OFFSET(PLE!$G$46,TRUNC((ROW($B16)-ROW($B$14))/12,0)*8,MOD(ROW($B16)-ROW($B$14),12)*4)</f>
        <v>0</v>
      </c>
      <c r="E16" s="220">
        <f ca="1">OFFSET(PLE!$G$49,TRUNC((ROW($B16)-ROW($B$14))/12,0)*8,MOD(ROW(B16)-ROW($B$14),12)*4)</f>
        <v>0</v>
      </c>
      <c r="F16" s="220">
        <f t="shared" ca="1" si="2"/>
        <v>0</v>
      </c>
      <c r="G16" s="49">
        <f ca="1">OFFSET(PLE!$G$48,TRUNC((ROW($B16)-ROW($B$14))/12,0)*8,MOD(ROW(B16)-ROW($B$14),12)*4)</f>
        <v>0</v>
      </c>
      <c r="H16" s="49">
        <f t="shared" ca="1" si="3"/>
        <v>0</v>
      </c>
      <c r="I16" s="49">
        <f ca="1">IF(C16="","",IF(C16&gt;Cronograma.NumPeríodos,1,VLOOKUP(C16,CronoPrev!$B$14:$G$25,6,FALSE)))</f>
        <v>0.14172970702611076</v>
      </c>
      <c r="J16" s="175">
        <f t="shared" ca="1" si="0"/>
        <v>0</v>
      </c>
      <c r="K16" s="58">
        <f t="shared" ca="1" si="4"/>
        <v>-151</v>
      </c>
      <c r="L16" s="48">
        <f t="shared" ca="1" si="5"/>
        <v>-151</v>
      </c>
      <c r="M16" s="49">
        <f ca="1">IF(C16="","",L16/SUM(OFFSET(CronoPrev!$D$14,0,0,Cronograma.NumPeríodos)))</f>
        <v>-0.99342105263157898</v>
      </c>
      <c r="O16" s="67">
        <v>3</v>
      </c>
      <c r="P16" s="135">
        <f ca="1">SUMIF(OFFSET(Eventograma_e_Quantitativos!$DK$17,1,0):OFFSET(Eventograma_e_Quantitativos!$DK$62,-1,0),Resumo_de_Acompanhamento!$O16,OFFSET(Eventograma_e_Quantitativos!$DL$17,1,0):OFFSET(Eventograma_e_Quantitativos!$DL$62,-1,0))</f>
        <v>0</v>
      </c>
    </row>
    <row r="17" spans="2:16" x14ac:dyDescent="0.2">
      <c r="B17" s="48">
        <f t="shared" ca="1" si="1"/>
        <v>4</v>
      </c>
      <c r="C17" s="48">
        <f ca="1">IF(OR(D17="",D17&lt;dataInicioObra),"",COUNTIF(CronoPrev!$C$14:$C$25,"&lt;"&amp;(D17-7))+1)</f>
        <v>1</v>
      </c>
      <c r="D17" s="57">
        <f ca="1">OFFSET(PLE!$G$46,TRUNC((ROW($B17)-ROW($B$14))/12,0)*8,MOD(ROW($B17)-ROW($B$14),12)*4)</f>
        <v>0</v>
      </c>
      <c r="E17" s="220">
        <f ca="1">OFFSET(PLE!$G$49,TRUNC((ROW($B17)-ROW($B$14))/12,0)*8,MOD(ROW(B17)-ROW($B$14),12)*4)</f>
        <v>0</v>
      </c>
      <c r="F17" s="220">
        <f t="shared" ca="1" si="2"/>
        <v>0</v>
      </c>
      <c r="G17" s="49">
        <f ca="1">OFFSET(PLE!$G$48,TRUNC((ROW($B17)-ROW($B$14))/12,0)*8,MOD(ROW(B17)-ROW($B$14),12)*4)</f>
        <v>0</v>
      </c>
      <c r="H17" s="49">
        <f t="shared" ca="1" si="3"/>
        <v>0</v>
      </c>
      <c r="I17" s="49">
        <f ca="1">IF(C17="","",IF(C17&gt;Cronograma.NumPeríodos,1,VLOOKUP(C17,CronoPrev!$B$14:$G$25,6,FALSE)))</f>
        <v>0.14172970702611076</v>
      </c>
      <c r="J17" s="175">
        <f t="shared" ca="1" si="0"/>
        <v>0</v>
      </c>
      <c r="K17" s="58">
        <f t="shared" ca="1" si="4"/>
        <v>-271</v>
      </c>
      <c r="L17" s="48">
        <f t="shared" ca="1" si="5"/>
        <v>-271</v>
      </c>
      <c r="M17" s="49">
        <f ca="1">IF(C17="","",L17/SUM(OFFSET(CronoPrev!$D$14,0,0,Cronograma.NumPeríodos)))</f>
        <v>-1.7828947368421053</v>
      </c>
      <c r="O17" s="67">
        <v>4</v>
      </c>
      <c r="P17" s="135">
        <f ca="1">SUMIF(OFFSET(Eventograma_e_Quantitativos!$DK$17,1,0):OFFSET(Eventograma_e_Quantitativos!$DK$62,-1,0),Resumo_de_Acompanhamento!$O17,OFFSET(Eventograma_e_Quantitativos!$DL$17,1,0):OFFSET(Eventograma_e_Quantitativos!$DL$62,-1,0))</f>
        <v>0</v>
      </c>
    </row>
    <row r="18" spans="2:16" x14ac:dyDescent="0.2">
      <c r="B18" s="48">
        <f t="shared" ca="1" si="1"/>
        <v>5</v>
      </c>
      <c r="C18" s="48">
        <f ca="1">IF(OR(D18="",D18&lt;dataInicioObra),"",COUNTIF(CronoPrev!$C$14:$C$25,"&lt;"&amp;(D18-7))+1)</f>
        <v>1</v>
      </c>
      <c r="D18" s="57">
        <f ca="1">OFFSET(PLE!$G$46,TRUNC((ROW($B18)-ROW($B$14))/12,0)*8,MOD(ROW($B18)-ROW($B$14),12)*4)</f>
        <v>0</v>
      </c>
      <c r="E18" s="220">
        <f ca="1">OFFSET(PLE!$G$49,TRUNC((ROW($B18)-ROW($B$14))/12,0)*8,MOD(ROW(B18)-ROW($B$14),12)*4)</f>
        <v>0</v>
      </c>
      <c r="F18" s="220">
        <f t="shared" ca="1" si="2"/>
        <v>0</v>
      </c>
      <c r="G18" s="49">
        <f ca="1">OFFSET(PLE!$G$48,TRUNC((ROW($B18)-ROW($B$14))/12,0)*8,MOD(ROW(B18)-ROW($B$14),12)*4)</f>
        <v>0</v>
      </c>
      <c r="H18" s="49">
        <f t="shared" ca="1" si="3"/>
        <v>0</v>
      </c>
      <c r="I18" s="49">
        <f ca="1">IF(C18="","",IF(C18&gt;Cronograma.NumPeríodos,1,VLOOKUP(C18,CronoPrev!$B$14:$G$25,6,FALSE)))</f>
        <v>0.14172970702611076</v>
      </c>
      <c r="J18" s="175">
        <f t="shared" ca="1" si="0"/>
        <v>0</v>
      </c>
      <c r="K18" s="58">
        <f t="shared" ca="1" si="4"/>
        <v>-241</v>
      </c>
      <c r="L18" s="48">
        <f t="shared" ca="1" si="5"/>
        <v>-241</v>
      </c>
      <c r="M18" s="49">
        <f ca="1">IF(C18="","",L18/SUM(OFFSET(CronoPrev!$D$14,0,0,Cronograma.NumPeríodos)))</f>
        <v>-1.5855263157894737</v>
      </c>
      <c r="O18" s="67">
        <v>5</v>
      </c>
      <c r="P18" s="135">
        <f ca="1">SUMIF(OFFSET(Eventograma_e_Quantitativos!$DK$17,1,0):OFFSET(Eventograma_e_Quantitativos!$DK$62,-1,0),Resumo_de_Acompanhamento!$O18,OFFSET(Eventograma_e_Quantitativos!$DL$17,1,0):OFFSET(Eventograma_e_Quantitativos!$DL$62,-1,0))</f>
        <v>0</v>
      </c>
    </row>
    <row r="19" spans="2:16" x14ac:dyDescent="0.2">
      <c r="B19" s="48">
        <f t="shared" ca="1" si="1"/>
        <v>6</v>
      </c>
      <c r="C19" s="48">
        <f ca="1">IF(OR(D19="",D19&lt;dataInicioObra),"",COUNTIF(CronoPrev!$C$14:$C$25,"&lt;"&amp;(D19-7))+1)</f>
        <v>1</v>
      </c>
      <c r="D19" s="57">
        <f ca="1">OFFSET(PLE!$G$46,TRUNC((ROW($B19)-ROW($B$14))/12,0)*8,MOD(ROW($B19)-ROW($B$14),12)*4)</f>
        <v>0</v>
      </c>
      <c r="E19" s="220">
        <f ca="1">OFFSET(PLE!$G$49,TRUNC((ROW($B19)-ROW($B$14))/12,0)*8,MOD(ROW(B19)-ROW($B$14),12)*4)</f>
        <v>0</v>
      </c>
      <c r="F19" s="220">
        <f t="shared" ca="1" si="2"/>
        <v>0</v>
      </c>
      <c r="G19" s="49">
        <f ca="1">OFFSET(PLE!$G$48,TRUNC((ROW($B19)-ROW($B$14))/12,0)*8,MOD(ROW(B19)-ROW($B$14),12)*4)</f>
        <v>0</v>
      </c>
      <c r="H19" s="49">
        <f t="shared" ca="1" si="3"/>
        <v>0</v>
      </c>
      <c r="I19" s="49">
        <f ca="1">IF(C19="","",IF(C19&gt;Cronograma.NumPeríodos,1,VLOOKUP(C19,CronoPrev!$B$14:$G$25,6,FALSE)))</f>
        <v>0.14172970702611076</v>
      </c>
      <c r="J19" s="175">
        <f t="shared" ca="1" si="0"/>
        <v>0</v>
      </c>
      <c r="K19" s="58">
        <f t="shared" ca="1" si="4"/>
        <v>-210</v>
      </c>
      <c r="L19" s="48">
        <f t="shared" ca="1" si="5"/>
        <v>-210</v>
      </c>
      <c r="M19" s="49">
        <f ca="1">IF(C19="","",L19/SUM(OFFSET(CronoPrev!$D$14,0,0,Cronograma.NumPeríodos)))</f>
        <v>-1.381578947368421</v>
      </c>
      <c r="O19" s="67">
        <v>6</v>
      </c>
      <c r="P19" s="135">
        <f ca="1">SUMIF(OFFSET(Eventograma_e_Quantitativos!$DK$17,1,0):OFFSET(Eventograma_e_Quantitativos!$DK$62,-1,0),Resumo_de_Acompanhamento!$O19,OFFSET(Eventograma_e_Quantitativos!$DL$17,1,0):OFFSET(Eventograma_e_Quantitativos!$DL$62,-1,0))</f>
        <v>0</v>
      </c>
    </row>
    <row r="20" spans="2:16" x14ac:dyDescent="0.2">
      <c r="B20" s="48">
        <f t="shared" ca="1" si="1"/>
        <v>7</v>
      </c>
      <c r="C20" s="48">
        <f ca="1">IF(OR(D20="",D20&lt;dataInicioObra),"",COUNTIF(CronoPrev!$C$14:$C$25,"&lt;"&amp;(D20-7))+1)</f>
        <v>1</v>
      </c>
      <c r="D20" s="57">
        <f ca="1">OFFSET(PLE!$G$46,TRUNC((ROW($B20)-ROW($B$14))/12,0)*8,MOD(ROW($B20)-ROW($B$14),12)*4)</f>
        <v>0</v>
      </c>
      <c r="E20" s="220">
        <f ca="1">OFFSET(PLE!$G$49,TRUNC((ROW($B20)-ROW($B$14))/12,0)*8,MOD(ROW(B20)-ROW($B$14),12)*4)</f>
        <v>0</v>
      </c>
      <c r="F20" s="220">
        <f t="shared" ca="1" si="2"/>
        <v>0</v>
      </c>
      <c r="G20" s="49">
        <f ca="1">OFFSET(PLE!$G$48,TRUNC((ROW($B20)-ROW($B$14))/12,0)*8,MOD(ROW(B20)-ROW($B$14),12)*4)</f>
        <v>0</v>
      </c>
      <c r="H20" s="49">
        <f t="shared" ca="1" si="3"/>
        <v>0</v>
      </c>
      <c r="I20" s="49">
        <f ca="1">IF(C20="","",IF(C20&gt;Cronograma.NumPeríodos,1,VLOOKUP(C20,CronoPrev!$B$14:$G$25,6,FALSE)))</f>
        <v>0.14172970702611076</v>
      </c>
      <c r="J20" s="175">
        <f t="shared" ca="1" si="0"/>
        <v>0</v>
      </c>
      <c r="K20" s="58">
        <f t="shared" ca="1" si="4"/>
        <v>-179</v>
      </c>
      <c r="L20" s="48">
        <f t="shared" ca="1" si="5"/>
        <v>-179</v>
      </c>
      <c r="M20" s="49">
        <f ca="1">IF(C20="","",L20/SUM(OFFSET(CronoPrev!$D$14,0,0,Cronograma.NumPeríodos)))</f>
        <v>-1.1776315789473684</v>
      </c>
      <c r="O20" s="67">
        <v>7</v>
      </c>
      <c r="P20" s="135">
        <f ca="1">SUMIF(OFFSET(Eventograma_e_Quantitativos!$DK$17,1,0):OFFSET(Eventograma_e_Quantitativos!$DK$62,-1,0),Resumo_de_Acompanhamento!$O20,OFFSET(Eventograma_e_Quantitativos!$DL$17,1,0):OFFSET(Eventograma_e_Quantitativos!$DL$62,-1,0))</f>
        <v>0</v>
      </c>
    </row>
    <row r="21" spans="2:16" x14ac:dyDescent="0.2">
      <c r="B21" s="48">
        <f t="shared" ca="1" si="1"/>
        <v>8</v>
      </c>
      <c r="C21" s="48">
        <f ca="1">IF(OR(D21="",D21&lt;dataInicioObra),"",COUNTIF(CronoPrev!$C$14:$C$25,"&lt;"&amp;(D21-7))+1)</f>
        <v>1</v>
      </c>
      <c r="D21" s="57">
        <f ca="1">OFFSET(PLE!$G$46,TRUNC((ROW($B21)-ROW($B$14))/12,0)*8,MOD(ROW($B21)-ROW($B$14),12)*4)</f>
        <v>0</v>
      </c>
      <c r="E21" s="220">
        <f ca="1">OFFSET(PLE!$G$49,TRUNC((ROW($B21)-ROW($B$14))/12,0)*8,MOD(ROW(B21)-ROW($B$14),12)*4)</f>
        <v>0</v>
      </c>
      <c r="F21" s="220">
        <f t="shared" ca="1" si="2"/>
        <v>0</v>
      </c>
      <c r="G21" s="49">
        <f ca="1">OFFSET(PLE!$G$48,TRUNC((ROW($B21)-ROW($B$14))/12,0)*8,MOD(ROW(B21)-ROW($B$14),12)*4)</f>
        <v>0</v>
      </c>
      <c r="H21" s="49">
        <f t="shared" ca="1" si="3"/>
        <v>0</v>
      </c>
      <c r="I21" s="49">
        <f ca="1">IF(C21="","",IF(C21&gt;Cronograma.NumPeríodos,1,VLOOKUP(C21,CronoPrev!$B$14:$G$25,6,FALSE)))</f>
        <v>0.14172970702611076</v>
      </c>
      <c r="J21" s="175">
        <f t="shared" ca="1" si="0"/>
        <v>0</v>
      </c>
      <c r="K21" s="58">
        <f t="shared" ca="1" si="4"/>
        <v>-149</v>
      </c>
      <c r="L21" s="48">
        <f t="shared" ca="1" si="5"/>
        <v>-149</v>
      </c>
      <c r="M21" s="49">
        <f ca="1">IF(C21="","",L21/SUM(OFFSET(CronoPrev!$D$14,0,0,Cronograma.NumPeríodos)))</f>
        <v>-0.98026315789473684</v>
      </c>
      <c r="O21" s="67">
        <v>8</v>
      </c>
      <c r="P21" s="135">
        <f ca="1">SUMIF(OFFSET(Eventograma_e_Quantitativos!$DK$17,1,0):OFFSET(Eventograma_e_Quantitativos!$DK$62,-1,0),Resumo_de_Acompanhamento!$O21,OFFSET(Eventograma_e_Quantitativos!$DL$17,1,0):OFFSET(Eventograma_e_Quantitativos!$DL$62,-1,0))</f>
        <v>0</v>
      </c>
    </row>
    <row r="22" spans="2:16" x14ac:dyDescent="0.2">
      <c r="B22" s="48">
        <f t="shared" ca="1" si="1"/>
        <v>9</v>
      </c>
      <c r="C22" s="48">
        <f ca="1">IF(OR(D22="",D22&lt;dataInicioObra),"",COUNTIF(CronoPrev!$C$14:$C$25,"&lt;"&amp;(D22-7))+1)</f>
        <v>1</v>
      </c>
      <c r="D22" s="57">
        <f ca="1">OFFSET(PLE!$G$46,TRUNC((ROW($B22)-ROW($B$14))/12,0)*8,MOD(ROW($B22)-ROW($B$14),12)*4)</f>
        <v>0</v>
      </c>
      <c r="E22" s="220">
        <f ca="1">OFFSET(PLE!$G$49,TRUNC((ROW($B22)-ROW($B$14))/12,0)*8,MOD(ROW(B22)-ROW($B$14),12)*4)</f>
        <v>0</v>
      </c>
      <c r="F22" s="220">
        <f t="shared" ca="1" si="2"/>
        <v>0</v>
      </c>
      <c r="G22" s="49">
        <f ca="1">OFFSET(PLE!$G$48,TRUNC((ROW($B22)-ROW($B$14))/12,0)*8,MOD(ROW(B22)-ROW($B$14),12)*4)</f>
        <v>0</v>
      </c>
      <c r="H22" s="49">
        <f t="shared" ca="1" si="3"/>
        <v>0</v>
      </c>
      <c r="I22" s="49">
        <f ca="1">IF(C22="","",IF(C22&gt;Cronograma.NumPeríodos,1,VLOOKUP(C22,CronoPrev!$B$14:$G$25,6,FALSE)))</f>
        <v>0.14172970702611076</v>
      </c>
      <c r="J22" s="175">
        <f t="shared" ca="1" si="0"/>
        <v>0</v>
      </c>
      <c r="K22" s="58">
        <f t="shared" ca="1" si="4"/>
        <v>-118</v>
      </c>
      <c r="L22" s="48">
        <f t="shared" ca="1" si="5"/>
        <v>-118</v>
      </c>
      <c r="M22" s="49">
        <f ca="1">IF(C22="","",L22/SUM(OFFSET(CronoPrev!$D$14,0,0,Cronograma.NumPeríodos)))</f>
        <v>-0.77631578947368418</v>
      </c>
      <c r="O22" s="67">
        <v>9</v>
      </c>
      <c r="P22" s="135">
        <f ca="1">SUMIF(OFFSET(Eventograma_e_Quantitativos!$DK$17,1,0):OFFSET(Eventograma_e_Quantitativos!$DK$62,-1,0),Resumo_de_Acompanhamento!$O22,OFFSET(Eventograma_e_Quantitativos!$DL$17,1,0):OFFSET(Eventograma_e_Quantitativos!$DL$62,-1,0))</f>
        <v>0</v>
      </c>
    </row>
    <row r="23" spans="2:16" x14ac:dyDescent="0.2">
      <c r="B23" s="48">
        <f t="shared" ca="1" si="1"/>
        <v>10</v>
      </c>
      <c r="C23" s="48">
        <f ca="1">IF(OR(D23="",D23&lt;dataInicioObra),"",COUNTIF(CronoPrev!$C$14:$C$25,"&lt;"&amp;(D23-7))+1)</f>
        <v>1</v>
      </c>
      <c r="D23" s="57">
        <f ca="1">OFFSET(PLE!$G$46,TRUNC((ROW($B23)-ROW($B$14))/12,0)*8,MOD(ROW($B23)-ROW($B$14),12)*4)</f>
        <v>0</v>
      </c>
      <c r="E23" s="220">
        <f ca="1">OFFSET(PLE!$G$49,TRUNC((ROW($B23)-ROW($B$14))/12,0)*8,MOD(ROW(B23)-ROW($B$14),12)*4)</f>
        <v>0</v>
      </c>
      <c r="F23" s="220">
        <f t="shared" ca="1" si="2"/>
        <v>0</v>
      </c>
      <c r="G23" s="49">
        <f ca="1">OFFSET(PLE!$G$48,TRUNC((ROW($B23)-ROW($B$14))/12,0)*8,MOD(ROW(B23)-ROW($B$14),12)*4)</f>
        <v>0</v>
      </c>
      <c r="H23" s="49">
        <f t="shared" ca="1" si="3"/>
        <v>0</v>
      </c>
      <c r="I23" s="49">
        <f ca="1">IF(C23="","",IF(C23&gt;Cronograma.NumPeríodos,1,VLOOKUP(C23,CronoPrev!$B$14:$G$25,6,FALSE)))</f>
        <v>0.14172970702611076</v>
      </c>
      <c r="J23" s="175">
        <f t="shared" ca="1" si="0"/>
        <v>0</v>
      </c>
      <c r="K23" s="58">
        <f t="shared" ca="1" si="4"/>
        <v>-88</v>
      </c>
      <c r="L23" s="48">
        <f t="shared" ca="1" si="5"/>
        <v>-88</v>
      </c>
      <c r="M23" s="49">
        <f ca="1">IF(C23="","",L23/SUM(OFFSET(CronoPrev!$D$14,0,0,Cronograma.NumPeríodos)))</f>
        <v>-0.57894736842105265</v>
      </c>
      <c r="O23" s="67">
        <v>10</v>
      </c>
      <c r="P23" s="135">
        <f ca="1">SUMIF(OFFSET(Eventograma_e_Quantitativos!$DK$17,1,0):OFFSET(Eventograma_e_Quantitativos!$DK$62,-1,0),Resumo_de_Acompanhamento!$O23,OFFSET(Eventograma_e_Quantitativos!$DL$17,1,0):OFFSET(Eventograma_e_Quantitativos!$DL$62,-1,0))</f>
        <v>0</v>
      </c>
    </row>
    <row r="24" spans="2:16" x14ac:dyDescent="0.2">
      <c r="B24" s="48">
        <f t="shared" ca="1" si="1"/>
        <v>11</v>
      </c>
      <c r="C24" s="48">
        <f ca="1">IF(OR(D24="",D24&lt;dataInicioObra),"",COUNTIF(CronoPrev!$C$14:$C$25,"&lt;"&amp;(D24-7))+1)</f>
        <v>1</v>
      </c>
      <c r="D24" s="57">
        <f ca="1">OFFSET(PLE!$G$46,TRUNC((ROW($B24)-ROW($B$14))/12,0)*8,MOD(ROW($B24)-ROW($B$14),12)*4)</f>
        <v>0</v>
      </c>
      <c r="E24" s="220">
        <f ca="1">OFFSET(PLE!$G$49,TRUNC((ROW($B24)-ROW($B$14))/12,0)*8,MOD(ROW(B24)-ROW($B$14),12)*4)</f>
        <v>0</v>
      </c>
      <c r="F24" s="220">
        <f t="shared" ca="1" si="2"/>
        <v>0</v>
      </c>
      <c r="G24" s="49">
        <f ca="1">OFFSET(PLE!$G$48,TRUNC((ROW($B24)-ROW($B$14))/12,0)*8,MOD(ROW(B24)-ROW($B$14),12)*4)</f>
        <v>0</v>
      </c>
      <c r="H24" s="49">
        <f t="shared" ca="1" si="3"/>
        <v>0</v>
      </c>
      <c r="I24" s="49">
        <f ca="1">IF(C24="","",IF(C24&gt;Cronograma.NumPeríodos,1,VLOOKUP(C24,CronoPrev!$B$14:$G$25,6,FALSE)))</f>
        <v>0.14172970702611076</v>
      </c>
      <c r="J24" s="175">
        <f t="shared" ca="1" si="0"/>
        <v>0</v>
      </c>
      <c r="K24" s="58">
        <f t="shared" ca="1" si="4"/>
        <v>-57</v>
      </c>
      <c r="L24" s="48">
        <f t="shared" ca="1" si="5"/>
        <v>-57</v>
      </c>
      <c r="M24" s="49">
        <f ca="1">IF(C24="","",L24/SUM(OFFSET(CronoPrev!$D$14,0,0,Cronograma.NumPeríodos)))</f>
        <v>-0.375</v>
      </c>
      <c r="O24" s="67">
        <v>11</v>
      </c>
      <c r="P24" s="135">
        <f ca="1">SUMIF(OFFSET(Eventograma_e_Quantitativos!$DK$17,1,0):OFFSET(Eventograma_e_Quantitativos!$DK$62,-1,0),Resumo_de_Acompanhamento!$O24,OFFSET(Eventograma_e_Quantitativos!$DL$17,1,0):OFFSET(Eventograma_e_Quantitativos!$DL$62,-1,0))</f>
        <v>0</v>
      </c>
    </row>
    <row r="25" spans="2:16" x14ac:dyDescent="0.2">
      <c r="B25" s="48">
        <f t="shared" ca="1" si="1"/>
        <v>12</v>
      </c>
      <c r="C25" s="48">
        <f ca="1">IF(OR(D25="",D25&lt;dataInicioObra),"",COUNTIF(CronoPrev!$C$14:$C$25,"&lt;"&amp;(D25-7))+1)</f>
        <v>1</v>
      </c>
      <c r="D25" s="57">
        <f ca="1">OFFSET(PLE!$G$46,TRUNC((ROW($B25)-ROW($B$14))/12,0)*8,MOD(ROW($B25)-ROW($B$14),12)*4)</f>
        <v>0</v>
      </c>
      <c r="E25" s="220">
        <f ca="1">OFFSET(PLE!$G$49,TRUNC((ROW($B25)-ROW($B$14))/12,0)*8,MOD(ROW(B25)-ROW($B$14),12)*4)</f>
        <v>0</v>
      </c>
      <c r="F25" s="220">
        <f t="shared" ca="1" si="2"/>
        <v>0</v>
      </c>
      <c r="G25" s="49">
        <f ca="1">OFFSET(PLE!$G$48,TRUNC((ROW($B25)-ROW($B$14))/12,0)*8,MOD(ROW(B25)-ROW($B$14),12)*4)</f>
        <v>0</v>
      </c>
      <c r="H25" s="49">
        <f t="shared" ca="1" si="3"/>
        <v>0</v>
      </c>
      <c r="I25" s="49">
        <f ca="1">IF(C25="","",IF(C25&gt;Cronograma.NumPeríodos,1,VLOOKUP(C25,CronoPrev!$B$14:$G$25,6,FALSE)))</f>
        <v>0.14172970702611076</v>
      </c>
      <c r="J25" s="175">
        <f t="shared" ca="1" si="0"/>
        <v>0</v>
      </c>
      <c r="K25" s="58">
        <f t="shared" ca="1" si="4"/>
        <v>-26</v>
      </c>
      <c r="L25" s="48">
        <f t="shared" ca="1" si="5"/>
        <v>-26</v>
      </c>
      <c r="M25" s="49">
        <f ca="1">IF(C25="","",L25/SUM(OFFSET(CronoPrev!$D$14,0,0,Cronograma.NumPeríodos)))</f>
        <v>-0.17105263157894737</v>
      </c>
      <c r="O25" s="67">
        <v>12</v>
      </c>
      <c r="P25" s="135">
        <f ca="1">SUMIF(OFFSET(Eventograma_e_Quantitativos!$DK$17,1,0):OFFSET(Eventograma_e_Quantitativos!$DK$62,-1,0),Resumo_de_Acompanhamento!$O25,OFFSET(Eventograma_e_Quantitativos!$DL$17,1,0):OFFSET(Eventograma_e_Quantitativos!$DL$62,-1,0))</f>
        <v>0</v>
      </c>
    </row>
    <row r="26" spans="2:16" x14ac:dyDescent="0.2">
      <c r="B26" s="48">
        <f t="shared" ca="1" si="1"/>
        <v>13</v>
      </c>
      <c r="C26" s="48">
        <f ca="1">IF(OR(D26="",D26&lt;dataInicioObra),"",COUNTIF(CronoPrev!$C$14:$C$25,"&lt;"&amp;(D26-7))+1)</f>
        <v>1</v>
      </c>
      <c r="D26" s="57">
        <f ca="1">OFFSET(PLE!$G$46,TRUNC((ROW($B26)-ROW($B$14))/12,0)*8,MOD(ROW($B26)-ROW($B$14),12)*4)</f>
        <v>0</v>
      </c>
      <c r="E26" s="220">
        <f ca="1">OFFSET(PLE!$G$49,TRUNC((ROW($B26)-ROW($B$14))/12,0)*8,MOD(ROW(B26)-ROW($B$14),12)*4)</f>
        <v>0</v>
      </c>
      <c r="F26" s="220">
        <f t="shared" ca="1" si="2"/>
        <v>0</v>
      </c>
      <c r="G26" s="49">
        <f ca="1">OFFSET(PLE!$G$48,TRUNC((ROW($B26)-ROW($B$14))/12,0)*8,MOD(ROW(B26)-ROW($B$14),12)*4)</f>
        <v>0</v>
      </c>
      <c r="H26" s="49">
        <f t="shared" ca="1" si="3"/>
        <v>0</v>
      </c>
      <c r="I26" s="49">
        <f ca="1">IF(C26="","",IF(C26&gt;Cronograma.NumPeríodos,1,VLOOKUP(C26,CronoPrev!$B$14:$G$25,6,FALSE)))</f>
        <v>0.14172970702611076</v>
      </c>
      <c r="J26" s="175">
        <f t="shared" ca="1" si="0"/>
        <v>0</v>
      </c>
      <c r="K26" s="58" t="e">
        <f t="shared" ca="1" si="4"/>
        <v>#VALUE!</v>
      </c>
      <c r="L26" s="48" t="e">
        <f t="shared" ca="1" si="5"/>
        <v>#VALUE!</v>
      </c>
      <c r="M26" s="49" t="e">
        <f ca="1">IF(C26="","",L26/SUM(OFFSET(CronoPrev!$D$14,0,0,Cronograma.NumPeríodos)))</f>
        <v>#VALUE!</v>
      </c>
      <c r="O26" s="67">
        <v>13</v>
      </c>
      <c r="P26" s="135">
        <f ca="1">SUMIF(OFFSET(Eventograma_e_Quantitativos!$DK$17,1,0):OFFSET(Eventograma_e_Quantitativos!$DK$62,-1,0),Resumo_de_Acompanhamento!$O26,OFFSET(Eventograma_e_Quantitativos!$DL$17,1,0):OFFSET(Eventograma_e_Quantitativos!$DL$62,-1,0))</f>
        <v>0</v>
      </c>
    </row>
    <row r="27" spans="2:16" x14ac:dyDescent="0.2">
      <c r="B27" s="48">
        <f t="shared" ca="1" si="1"/>
        <v>14</v>
      </c>
      <c r="C27" s="48">
        <f ca="1">IF(OR(D27="",D27&lt;dataInicioObra),"",COUNTIF(CronoPrev!$C$14:$C$25,"&lt;"&amp;(D27-7))+1)</f>
        <v>1</v>
      </c>
      <c r="D27" s="57">
        <f ca="1">OFFSET(PLE!$G$46,TRUNC((ROW($B27)-ROW($B$14))/12,0)*8,MOD(ROW($B27)-ROW($B$14),12)*4)</f>
        <v>0</v>
      </c>
      <c r="E27" s="220">
        <f ca="1">OFFSET(PLE!$G$49,TRUNC((ROW($B27)-ROW($B$14))/12,0)*8,MOD(ROW(B27)-ROW($B$14),12)*4)</f>
        <v>0</v>
      </c>
      <c r="F27" s="220">
        <f t="shared" ca="1" si="2"/>
        <v>0</v>
      </c>
      <c r="G27" s="49">
        <f ca="1">OFFSET(PLE!$G$48,TRUNC((ROW($B27)-ROW($B$14))/12,0)*8,MOD(ROW(B27)-ROW($B$14),12)*4)</f>
        <v>0</v>
      </c>
      <c r="H27" s="49">
        <f t="shared" ca="1" si="3"/>
        <v>0</v>
      </c>
      <c r="I27" s="49">
        <f ca="1">IF(C27="","",IF(C27&gt;Cronograma.NumPeríodos,1,VLOOKUP(C27,CronoPrev!$B$14:$G$25,6,FALSE)))</f>
        <v>0.14172970702611076</v>
      </c>
      <c r="J27" s="175">
        <f t="shared" ca="1" si="0"/>
        <v>0</v>
      </c>
      <c r="K27" s="58" t="e">
        <f t="shared" ca="1" si="4"/>
        <v>#VALUE!</v>
      </c>
      <c r="L27" s="48" t="e">
        <f t="shared" ca="1" si="5"/>
        <v>#VALUE!</v>
      </c>
      <c r="M27" s="49" t="e">
        <f ca="1">IF(C27="","",L27/SUM(OFFSET(CronoPrev!$D$14,0,0,Cronograma.NumPeríodos)))</f>
        <v>#VALUE!</v>
      </c>
      <c r="O27" s="67">
        <v>14</v>
      </c>
      <c r="P27" s="135">
        <f ca="1">SUMIF(OFFSET(Eventograma_e_Quantitativos!$DK$17,1,0):OFFSET(Eventograma_e_Quantitativos!$DK$62,-1,0),Resumo_de_Acompanhamento!$O27,OFFSET(Eventograma_e_Quantitativos!$DL$17,1,0):OFFSET(Eventograma_e_Quantitativos!$DL$62,-1,0))</f>
        <v>0</v>
      </c>
    </row>
    <row r="28" spans="2:16" x14ac:dyDescent="0.2">
      <c r="B28" s="48">
        <f t="shared" ca="1" si="1"/>
        <v>15</v>
      </c>
      <c r="C28" s="48">
        <f ca="1">IF(OR(D28="",D28&lt;dataInicioObra),"",COUNTIF(CronoPrev!$C$14:$C$25,"&lt;"&amp;(D28-7))+1)</f>
        <v>1</v>
      </c>
      <c r="D28" s="57">
        <f ca="1">OFFSET(PLE!$G$46,TRUNC((ROW($B28)-ROW($B$14))/12,0)*8,MOD(ROW($B28)-ROW($B$14),12)*4)</f>
        <v>0</v>
      </c>
      <c r="E28" s="220">
        <f ca="1">OFFSET(PLE!$G$49,TRUNC((ROW($B28)-ROW($B$14))/12,0)*8,MOD(ROW(B28)-ROW($B$14),12)*4)</f>
        <v>0</v>
      </c>
      <c r="F28" s="220">
        <f t="shared" ca="1" si="2"/>
        <v>0</v>
      </c>
      <c r="G28" s="49">
        <f ca="1">OFFSET(PLE!$G$48,TRUNC((ROW($B28)-ROW($B$14))/12,0)*8,MOD(ROW(B28)-ROW($B$14),12)*4)</f>
        <v>0</v>
      </c>
      <c r="H28" s="49">
        <f t="shared" ca="1" si="3"/>
        <v>0</v>
      </c>
      <c r="I28" s="49">
        <f ca="1">IF(C28="","",IF(C28&gt;Cronograma.NumPeríodos,1,VLOOKUP(C28,CronoPrev!$B$14:$G$25,6,FALSE)))</f>
        <v>0.14172970702611076</v>
      </c>
      <c r="J28" s="175">
        <f t="shared" ca="1" si="0"/>
        <v>0</v>
      </c>
      <c r="K28" s="58" t="e">
        <f t="shared" ca="1" si="4"/>
        <v>#VALUE!</v>
      </c>
      <c r="L28" s="48" t="e">
        <f t="shared" ca="1" si="5"/>
        <v>#VALUE!</v>
      </c>
      <c r="M28" s="49" t="e">
        <f ca="1">IF(C28="","",L28/SUM(OFFSET(CronoPrev!$D$14,0,0,Cronograma.NumPeríodos)))</f>
        <v>#VALUE!</v>
      </c>
      <c r="O28" s="67">
        <v>15</v>
      </c>
      <c r="P28" s="135">
        <f ca="1">SUMIF(OFFSET(Eventograma_e_Quantitativos!$DK$17,1,0):OFFSET(Eventograma_e_Quantitativos!$DK$62,-1,0),Resumo_de_Acompanhamento!$O28,OFFSET(Eventograma_e_Quantitativos!$DL$17,1,0):OFFSET(Eventograma_e_Quantitativos!$DL$62,-1,0))</f>
        <v>0</v>
      </c>
    </row>
    <row r="29" spans="2:16" x14ac:dyDescent="0.2">
      <c r="B29" s="48">
        <f t="shared" ca="1" si="1"/>
        <v>16</v>
      </c>
      <c r="C29" s="48">
        <f ca="1">IF(OR(D29="",D29&lt;dataInicioObra),"",COUNTIF(CronoPrev!$C$14:$C$25,"&lt;"&amp;(D29-7))+1)</f>
        <v>1</v>
      </c>
      <c r="D29" s="57">
        <f ca="1">OFFSET(PLE!$G$46,TRUNC((ROW($B29)-ROW($B$14))/12,0)*8,MOD(ROW($B29)-ROW($B$14),12)*4)</f>
        <v>0</v>
      </c>
      <c r="E29" s="220">
        <f ca="1">OFFSET(PLE!$G$49,TRUNC((ROW($B29)-ROW($B$14))/12,0)*8,MOD(ROW(B29)-ROW($B$14),12)*4)</f>
        <v>0</v>
      </c>
      <c r="F29" s="220">
        <f t="shared" ca="1" si="2"/>
        <v>0</v>
      </c>
      <c r="G29" s="49">
        <f ca="1">OFFSET(PLE!$G$48,TRUNC((ROW($B29)-ROW($B$14))/12,0)*8,MOD(ROW(B29)-ROW($B$14),12)*4)</f>
        <v>0</v>
      </c>
      <c r="H29" s="49">
        <f t="shared" ca="1" si="3"/>
        <v>0</v>
      </c>
      <c r="I29" s="49">
        <f ca="1">IF(C29="","",IF(C29&gt;Cronograma.NumPeríodos,1,VLOOKUP(C29,CronoPrev!$B$14:$G$25,6,FALSE)))</f>
        <v>0.14172970702611076</v>
      </c>
      <c r="J29" s="175">
        <f t="shared" ca="1" si="0"/>
        <v>0</v>
      </c>
      <c r="K29" s="58" t="e">
        <f t="shared" ca="1" si="4"/>
        <v>#VALUE!</v>
      </c>
      <c r="L29" s="48" t="e">
        <f t="shared" ca="1" si="5"/>
        <v>#VALUE!</v>
      </c>
      <c r="M29" s="49" t="e">
        <f ca="1">IF(C29="","",L29/SUM(OFFSET(CronoPrev!$D$14,0,0,Cronograma.NumPeríodos)))</f>
        <v>#VALUE!</v>
      </c>
      <c r="O29" s="67">
        <v>16</v>
      </c>
      <c r="P29" s="135">
        <f ca="1">SUMIF(OFFSET(Eventograma_e_Quantitativos!$DK$17,1,0):OFFSET(Eventograma_e_Quantitativos!$DK$62,-1,0),Resumo_de_Acompanhamento!$O29,OFFSET(Eventograma_e_Quantitativos!$DL$17,1,0):OFFSET(Eventograma_e_Quantitativos!$DL$62,-1,0))</f>
        <v>0</v>
      </c>
    </row>
    <row r="30" spans="2:16" x14ac:dyDescent="0.2">
      <c r="B30" s="48">
        <f t="shared" ca="1" si="1"/>
        <v>17</v>
      </c>
      <c r="C30" s="48">
        <f ca="1">IF(OR(D30="",D30&lt;dataInicioObra),"",COUNTIF(CronoPrev!$C$14:$C$25,"&lt;"&amp;(D30-7))+1)</f>
        <v>1</v>
      </c>
      <c r="D30" s="57">
        <f ca="1">OFFSET(PLE!$G$46,TRUNC((ROW($B30)-ROW($B$14))/12,0)*8,MOD(ROW($B30)-ROW($B$14),12)*4)</f>
        <v>0</v>
      </c>
      <c r="E30" s="220">
        <f ca="1">OFFSET(PLE!$G$49,TRUNC((ROW($B30)-ROW($B$14))/12,0)*8,MOD(ROW(B30)-ROW($B$14),12)*4)</f>
        <v>0</v>
      </c>
      <c r="F30" s="220">
        <f t="shared" ca="1" si="2"/>
        <v>0</v>
      </c>
      <c r="G30" s="49">
        <f ca="1">OFFSET(PLE!$G$48,TRUNC((ROW($B30)-ROW($B$14))/12,0)*8,MOD(ROW(B30)-ROW($B$14),12)*4)</f>
        <v>0</v>
      </c>
      <c r="H30" s="49">
        <f t="shared" ca="1" si="3"/>
        <v>0</v>
      </c>
      <c r="I30" s="49">
        <f ca="1">IF(C30="","",IF(C30&gt;Cronograma.NumPeríodos,1,VLOOKUP(C30,CronoPrev!$B$14:$G$25,6,FALSE)))</f>
        <v>0.14172970702611076</v>
      </c>
      <c r="J30" s="175">
        <f t="shared" ca="1" si="0"/>
        <v>0</v>
      </c>
      <c r="K30" s="58" t="e">
        <f t="shared" ca="1" si="4"/>
        <v>#VALUE!</v>
      </c>
      <c r="L30" s="48" t="e">
        <f t="shared" ca="1" si="5"/>
        <v>#VALUE!</v>
      </c>
      <c r="M30" s="49" t="e">
        <f ca="1">IF(C30="","",L30/SUM(OFFSET(CronoPrev!$D$14,0,0,Cronograma.NumPeríodos)))</f>
        <v>#VALUE!</v>
      </c>
      <c r="O30" s="67">
        <v>17</v>
      </c>
      <c r="P30" s="135">
        <f ca="1">SUMIF(OFFSET(Eventograma_e_Quantitativos!$DK$17,1,0):OFFSET(Eventograma_e_Quantitativos!$DK$62,-1,0),Resumo_de_Acompanhamento!$O30,OFFSET(Eventograma_e_Quantitativos!$DL$17,1,0):OFFSET(Eventograma_e_Quantitativos!$DL$62,-1,0))</f>
        <v>0</v>
      </c>
    </row>
    <row r="31" spans="2:16" x14ac:dyDescent="0.2">
      <c r="B31" s="48">
        <f t="shared" ca="1" si="1"/>
        <v>18</v>
      </c>
      <c r="C31" s="48">
        <f ca="1">IF(OR(D31="",D31&lt;dataInicioObra),"",COUNTIF(CronoPrev!$C$14:$C$25,"&lt;"&amp;(D31-7))+1)</f>
        <v>1</v>
      </c>
      <c r="D31" s="57">
        <f ca="1">OFFSET(PLE!$G$46,TRUNC((ROW($B31)-ROW($B$14))/12,0)*8,MOD(ROW($B31)-ROW($B$14),12)*4)</f>
        <v>0</v>
      </c>
      <c r="E31" s="220">
        <f ca="1">OFFSET(PLE!$G$49,TRUNC((ROW($B31)-ROW($B$14))/12,0)*8,MOD(ROW(B31)-ROW($B$14),12)*4)</f>
        <v>0</v>
      </c>
      <c r="F31" s="220">
        <f t="shared" ca="1" si="2"/>
        <v>0</v>
      </c>
      <c r="G31" s="49">
        <f ca="1">OFFSET(PLE!$G$48,TRUNC((ROW($B31)-ROW($B$14))/12,0)*8,MOD(ROW(B31)-ROW($B$14),12)*4)</f>
        <v>0</v>
      </c>
      <c r="H31" s="49">
        <f t="shared" ca="1" si="3"/>
        <v>0</v>
      </c>
      <c r="I31" s="49">
        <f ca="1">IF(C31="","",IF(C31&gt;Cronograma.NumPeríodos,1,VLOOKUP(C31,CronoPrev!$B$14:$G$25,6,FALSE)))</f>
        <v>0.14172970702611076</v>
      </c>
      <c r="J31" s="175">
        <f t="shared" ca="1" si="0"/>
        <v>0</v>
      </c>
      <c r="K31" s="58" t="e">
        <f t="shared" ca="1" si="4"/>
        <v>#VALUE!</v>
      </c>
      <c r="L31" s="48" t="e">
        <f t="shared" ca="1" si="5"/>
        <v>#VALUE!</v>
      </c>
      <c r="M31" s="49" t="e">
        <f ca="1">IF(C31="","",L31/SUM(OFFSET(CronoPrev!$D$14,0,0,Cronograma.NumPeríodos)))</f>
        <v>#VALUE!</v>
      </c>
      <c r="O31" s="67">
        <v>18</v>
      </c>
      <c r="P31" s="135">
        <f ca="1">SUMIF(OFFSET(Eventograma_e_Quantitativos!$DK$17,1,0):OFFSET(Eventograma_e_Quantitativos!$DK$62,-1,0),Resumo_de_Acompanhamento!$O31,OFFSET(Eventograma_e_Quantitativos!$DL$17,1,0):OFFSET(Eventograma_e_Quantitativos!$DL$62,-1,0))</f>
        <v>0</v>
      </c>
    </row>
    <row r="32" spans="2:16" x14ac:dyDescent="0.2">
      <c r="B32" s="48">
        <f t="shared" ca="1" si="1"/>
        <v>19</v>
      </c>
      <c r="C32" s="48">
        <f ca="1">IF(OR(D32="",D32&lt;dataInicioObra),"",COUNTIF(CronoPrev!$C$14:$C$25,"&lt;"&amp;(D32-7))+1)</f>
        <v>1</v>
      </c>
      <c r="D32" s="57">
        <f ca="1">OFFSET(PLE!$G$46,TRUNC((ROW($B32)-ROW($B$14))/12,0)*8,MOD(ROW($B32)-ROW($B$14),12)*4)</f>
        <v>0</v>
      </c>
      <c r="E32" s="220">
        <f ca="1">OFFSET(PLE!$G$49,TRUNC((ROW($B32)-ROW($B$14))/12,0)*8,MOD(ROW(B32)-ROW($B$14),12)*4)</f>
        <v>0</v>
      </c>
      <c r="F32" s="220">
        <f t="shared" ca="1" si="2"/>
        <v>0</v>
      </c>
      <c r="G32" s="49">
        <f ca="1">OFFSET(PLE!$G$48,TRUNC((ROW($B32)-ROW($B$14))/12,0)*8,MOD(ROW(B32)-ROW($B$14),12)*4)</f>
        <v>0</v>
      </c>
      <c r="H32" s="49">
        <f t="shared" ca="1" si="3"/>
        <v>0</v>
      </c>
      <c r="I32" s="49">
        <f ca="1">IF(C32="","",IF(C32&gt;Cronograma.NumPeríodos,1,VLOOKUP(C32,CronoPrev!$B$14:$G$25,6,FALSE)))</f>
        <v>0.14172970702611076</v>
      </c>
      <c r="J32" s="175">
        <f t="shared" ca="1" si="0"/>
        <v>0</v>
      </c>
      <c r="K32" s="58" t="e">
        <f t="shared" ca="1" si="4"/>
        <v>#VALUE!</v>
      </c>
      <c r="L32" s="48" t="e">
        <f t="shared" ca="1" si="5"/>
        <v>#VALUE!</v>
      </c>
      <c r="M32" s="49" t="e">
        <f ca="1">IF(C32="","",L32/SUM(OFFSET(CronoPrev!$D$14,0,0,Cronograma.NumPeríodos)))</f>
        <v>#VALUE!</v>
      </c>
      <c r="O32" s="67">
        <v>19</v>
      </c>
      <c r="P32" s="135">
        <f ca="1">SUMIF(OFFSET(Eventograma_e_Quantitativos!$DK$17,1,0):OFFSET(Eventograma_e_Quantitativos!$DK$62,-1,0),Resumo_de_Acompanhamento!$O32,OFFSET(Eventograma_e_Quantitativos!$DL$17,1,0):OFFSET(Eventograma_e_Quantitativos!$DL$62,-1,0))</f>
        <v>0</v>
      </c>
    </row>
    <row r="33" spans="2:17" x14ac:dyDescent="0.2">
      <c r="B33" s="48">
        <f t="shared" ca="1" si="1"/>
        <v>20</v>
      </c>
      <c r="C33" s="48">
        <f ca="1">IF(OR(D33="",D33&lt;dataInicioObra),"",COUNTIF(CronoPrev!$C$14:$C$25,"&lt;"&amp;(D33-7))+1)</f>
        <v>1</v>
      </c>
      <c r="D33" s="57">
        <f ca="1">OFFSET(PLE!$G$46,TRUNC((ROW($B33)-ROW($B$14))/12,0)*8,MOD(ROW($B33)-ROW($B$14),12)*4)</f>
        <v>0</v>
      </c>
      <c r="E33" s="220">
        <f ca="1">OFFSET(PLE!$G$49,TRUNC((ROW($B33)-ROW($B$14))/12,0)*8,MOD(ROW(B33)-ROW($B$14),12)*4)</f>
        <v>0</v>
      </c>
      <c r="F33" s="220">
        <f t="shared" ca="1" si="2"/>
        <v>0</v>
      </c>
      <c r="G33" s="49">
        <f ca="1">OFFSET(PLE!$G$48,TRUNC((ROW($B33)-ROW($B$14))/12,0)*8,MOD(ROW(B33)-ROW($B$14),12)*4)</f>
        <v>0</v>
      </c>
      <c r="H33" s="49">
        <f t="shared" ca="1" si="3"/>
        <v>0</v>
      </c>
      <c r="I33" s="49">
        <f ca="1">IF(C33="","",IF(C33&gt;Cronograma.NumPeríodos,1,VLOOKUP(C33,CronoPrev!$B$14:$G$25,6,FALSE)))</f>
        <v>0.14172970702611076</v>
      </c>
      <c r="J33" s="175">
        <f t="shared" ca="1" si="0"/>
        <v>0</v>
      </c>
      <c r="K33" s="58" t="e">
        <f t="shared" ca="1" si="4"/>
        <v>#VALUE!</v>
      </c>
      <c r="L33" s="48" t="e">
        <f t="shared" ca="1" si="5"/>
        <v>#VALUE!</v>
      </c>
      <c r="M33" s="49" t="e">
        <f ca="1">IF(C33="","",L33/SUM(OFFSET(CronoPrev!$D$14,0,0,Cronograma.NumPeríodos)))</f>
        <v>#VALUE!</v>
      </c>
      <c r="O33" s="67">
        <v>20</v>
      </c>
      <c r="P33" s="135">
        <f ca="1">SUMIF(OFFSET(Eventograma_e_Quantitativos!$DK$17,1,0):OFFSET(Eventograma_e_Quantitativos!$DK$62,-1,0),Resumo_de_Acompanhamento!$O33,OFFSET(Eventograma_e_Quantitativos!$DL$17,1,0):OFFSET(Eventograma_e_Quantitativos!$DL$62,-1,0))</f>
        <v>0</v>
      </c>
    </row>
    <row r="34" spans="2:17" x14ac:dyDescent="0.2">
      <c r="B34" s="48">
        <f t="shared" ca="1" si="1"/>
        <v>21</v>
      </c>
      <c r="C34" s="48">
        <f ca="1">IF(OR(D34="",D34&lt;dataInicioObra),"",COUNTIF(CronoPrev!$C$14:$C$25,"&lt;"&amp;(D34-7))+1)</f>
        <v>1</v>
      </c>
      <c r="D34" s="57">
        <f ca="1">OFFSET(PLE!$G$46,TRUNC((ROW($B34)-ROW($B$14))/12,0)*8,MOD(ROW($B34)-ROW($B$14),12)*4)</f>
        <v>0</v>
      </c>
      <c r="E34" s="220">
        <f ca="1">OFFSET(PLE!$G$49,TRUNC((ROW($B34)-ROW($B$14))/12,0)*8,MOD(ROW(B34)-ROW($B$14),12)*4)</f>
        <v>0</v>
      </c>
      <c r="F34" s="220">
        <f t="shared" ca="1" si="2"/>
        <v>0</v>
      </c>
      <c r="G34" s="49">
        <f ca="1">OFFSET(PLE!$G$48,TRUNC((ROW($B34)-ROW($B$14))/12,0)*8,MOD(ROW(B34)-ROW($B$14),12)*4)</f>
        <v>0</v>
      </c>
      <c r="H34" s="49">
        <f t="shared" ca="1" si="3"/>
        <v>0</v>
      </c>
      <c r="I34" s="49">
        <f ca="1">IF(C34="","",IF(C34&gt;Cronograma.NumPeríodos,1,VLOOKUP(C34,CronoPrev!$B$14:$G$25,6,FALSE)))</f>
        <v>0.14172970702611076</v>
      </c>
      <c r="J34" s="175">
        <f t="shared" ca="1" si="0"/>
        <v>0</v>
      </c>
      <c r="K34" s="58" t="e">
        <f t="shared" ca="1" si="4"/>
        <v>#VALUE!</v>
      </c>
      <c r="L34" s="48" t="e">
        <f t="shared" ca="1" si="5"/>
        <v>#VALUE!</v>
      </c>
      <c r="M34" s="49" t="e">
        <f ca="1">IF(C34="","",L34/SUM(OFFSET(CronoPrev!$D$14,0,0,Cronograma.NumPeríodos)))</f>
        <v>#VALUE!</v>
      </c>
    </row>
    <row r="35" spans="2:17" x14ac:dyDescent="0.2">
      <c r="B35" s="48">
        <f t="shared" ca="1" si="1"/>
        <v>22</v>
      </c>
      <c r="C35" s="48">
        <f ca="1">IF(OR(D35="",D35&lt;dataInicioObra),"",COUNTIF(CronoPrev!$C$14:$C$25,"&lt;"&amp;(D35-7))+1)</f>
        <v>1</v>
      </c>
      <c r="D35" s="57">
        <f ca="1">OFFSET(PLE!$G$46,TRUNC((ROW($B35)-ROW($B$14))/12,0)*8,MOD(ROW($B35)-ROW($B$14),12)*4)</f>
        <v>0</v>
      </c>
      <c r="E35" s="220">
        <f ca="1">OFFSET(PLE!$G$49,TRUNC((ROW($B35)-ROW($B$14))/12,0)*8,MOD(ROW(B35)-ROW($B$14),12)*4)</f>
        <v>0</v>
      </c>
      <c r="F35" s="220">
        <f t="shared" ca="1" si="2"/>
        <v>0</v>
      </c>
      <c r="G35" s="49">
        <f ca="1">OFFSET(PLE!$G$48,TRUNC((ROW($B35)-ROW($B$14))/12,0)*8,MOD(ROW(B35)-ROW($B$14),12)*4)</f>
        <v>0</v>
      </c>
      <c r="H35" s="49">
        <f t="shared" ca="1" si="3"/>
        <v>0</v>
      </c>
      <c r="I35" s="49">
        <f ca="1">IF(C35="","",IF(C35&gt;Cronograma.NumPeríodos,1,VLOOKUP(C35,CronoPrev!$B$14:$G$25,6,FALSE)))</f>
        <v>0.14172970702611076</v>
      </c>
      <c r="J35" s="175">
        <f t="shared" ca="1" si="0"/>
        <v>0</v>
      </c>
      <c r="K35" s="58" t="e">
        <f t="shared" ca="1" si="4"/>
        <v>#VALUE!</v>
      </c>
      <c r="L35" s="48" t="e">
        <f t="shared" ca="1" si="5"/>
        <v>#VALUE!</v>
      </c>
      <c r="M35" s="49" t="e">
        <f ca="1">IF(C35="","",L35/SUM(OFFSET(CronoPrev!$D$14,0,0,Cronograma.NumPeríodos)))</f>
        <v>#VALUE!</v>
      </c>
    </row>
    <row r="36" spans="2:17" x14ac:dyDescent="0.2">
      <c r="B36" s="48">
        <f t="shared" ca="1" si="1"/>
        <v>23</v>
      </c>
      <c r="C36" s="48">
        <f ca="1">IF(OR(D36="",D36&lt;dataInicioObra),"",COUNTIF(CronoPrev!$C$14:$C$25,"&lt;"&amp;(D36-7))+1)</f>
        <v>1</v>
      </c>
      <c r="D36" s="57">
        <f ca="1">OFFSET(PLE!$G$46,TRUNC((ROW($B36)-ROW($B$14))/12,0)*8,MOD(ROW($B36)-ROW($B$14),12)*4)</f>
        <v>0</v>
      </c>
      <c r="E36" s="220">
        <f ca="1">OFFSET(PLE!$G$49,TRUNC((ROW($B36)-ROW($B$14))/12,0)*8,MOD(ROW(B36)-ROW($B$14),12)*4)</f>
        <v>0</v>
      </c>
      <c r="F36" s="220">
        <f t="shared" ca="1" si="2"/>
        <v>0</v>
      </c>
      <c r="G36" s="49">
        <f ca="1">OFFSET(PLE!$G$48,TRUNC((ROW($B36)-ROW($B$14))/12,0)*8,MOD(ROW(B36)-ROW($B$14),12)*4)</f>
        <v>0</v>
      </c>
      <c r="H36" s="49">
        <f t="shared" ca="1" si="3"/>
        <v>0</v>
      </c>
      <c r="I36" s="49">
        <f ca="1">IF(C36="","",IF(C36&gt;Cronograma.NumPeríodos,1,VLOOKUP(C36,CronoPrev!$B$14:$G$25,6,FALSE)))</f>
        <v>0.14172970702611076</v>
      </c>
      <c r="J36" s="175">
        <f t="shared" ca="1" si="0"/>
        <v>0</v>
      </c>
      <c r="K36" s="58" t="e">
        <f t="shared" ca="1" si="4"/>
        <v>#VALUE!</v>
      </c>
      <c r="L36" s="48" t="e">
        <f t="shared" ca="1" si="5"/>
        <v>#VALUE!</v>
      </c>
      <c r="M36" s="49" t="e">
        <f ca="1">IF(C36="","",L36/SUM(OFFSET(CronoPrev!$D$14,0,0,Cronograma.NumPeríodos)))</f>
        <v>#VALUE!</v>
      </c>
    </row>
    <row r="37" spans="2:17" x14ac:dyDescent="0.2">
      <c r="B37" s="48">
        <f t="shared" ca="1" si="1"/>
        <v>24</v>
      </c>
      <c r="C37" s="48">
        <f ca="1">IF(OR(D37="",D37&lt;dataInicioObra),"",COUNTIF(CronoPrev!$C$14:$C$25,"&lt;"&amp;(D37-7))+1)</f>
        <v>1</v>
      </c>
      <c r="D37" s="57">
        <f ca="1">OFFSET(PLE!$G$46,TRUNC((ROW($B37)-ROW($B$14))/12,0)*8,MOD(ROW($B37)-ROW($B$14),12)*4)</f>
        <v>0</v>
      </c>
      <c r="E37" s="220">
        <f ca="1">OFFSET(PLE!$G$49,TRUNC((ROW($B37)-ROW($B$14))/12,0)*8,MOD(ROW(B37)-ROW($B$14),12)*4)</f>
        <v>0</v>
      </c>
      <c r="F37" s="220">
        <f t="shared" ca="1" si="2"/>
        <v>0</v>
      </c>
      <c r="G37" s="49">
        <f ca="1">OFFSET(PLE!$G$48,TRUNC((ROW($B37)-ROW($B$14))/12,0)*8,MOD(ROW(B37)-ROW($B$14),12)*4)</f>
        <v>0</v>
      </c>
      <c r="H37" s="49">
        <f t="shared" ca="1" si="3"/>
        <v>0</v>
      </c>
      <c r="I37" s="49">
        <f ca="1">IF(C37="","",IF(C37&gt;Cronograma.NumPeríodos,1,VLOOKUP(C37,CronoPrev!$B$14:$G$25,6,FALSE)))</f>
        <v>0.14172970702611076</v>
      </c>
      <c r="J37" s="175">
        <f t="shared" ca="1" si="0"/>
        <v>0</v>
      </c>
      <c r="K37" s="58" t="e">
        <f t="shared" ca="1" si="4"/>
        <v>#VALUE!</v>
      </c>
      <c r="L37" s="48" t="e">
        <f t="shared" ca="1" si="5"/>
        <v>#VALUE!</v>
      </c>
      <c r="M37" s="49" t="e">
        <f ca="1">IF(C37="","",L37/SUM(OFFSET(CronoPrev!$D$14,0,0,Cronograma.NumPeríodos)))</f>
        <v>#VALUE!</v>
      </c>
    </row>
    <row r="38" spans="2:17" ht="3.75" customHeight="1" x14ac:dyDescent="0.2"/>
    <row r="39" spans="2:17" x14ac:dyDescent="0.2">
      <c r="B39" s="60" t="s">
        <v>118</v>
      </c>
      <c r="C39" s="61"/>
      <c r="D39" s="62"/>
      <c r="E39" s="61"/>
      <c r="F39" s="180">
        <f ca="1">OFFSET(F$13,mediçao,0)</f>
        <v>0</v>
      </c>
      <c r="G39" s="61"/>
      <c r="H39" s="173">
        <f ca="1">OFFSET(H$13,mediçao,0)</f>
        <v>0</v>
      </c>
      <c r="I39" s="63"/>
      <c r="J39" s="61"/>
      <c r="K39" s="64" t="s">
        <v>27</v>
      </c>
      <c r="L39" s="179">
        <f ca="1">OFFSET($L$13,mediçao,0)</f>
        <v>0</v>
      </c>
      <c r="M39" s="65">
        <f ca="1">OFFSET($M$13,mediçao,0)</f>
        <v>0</v>
      </c>
    </row>
    <row r="40" spans="2:17" ht="8.25" customHeight="1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</row>
    <row r="41" spans="2:17" ht="9" customHeight="1" x14ac:dyDescent="0.2"/>
    <row r="42" spans="2:17" ht="18.75" customHeight="1" x14ac:dyDescent="0.2">
      <c r="B42" s="259" t="str">
        <f ca="1">Import.Município&amp;", "&amp;TEXT(hoje,"dd")&amp;" de "&amp;TEXT(hoje,"mmmm")&amp;" de "&amp;TEXT(hoje,"aaaa")</f>
        <v>SANTO ANTÔNIO DO LESTE / MT, 12 de setembro de 2019</v>
      </c>
      <c r="C42" s="259"/>
      <c r="D42" s="259"/>
      <c r="E42" s="259"/>
      <c r="F42" s="259"/>
      <c r="G42" s="191"/>
      <c r="H42" s="53"/>
      <c r="I42" s="53"/>
      <c r="J42" s="53"/>
      <c r="K42" s="51"/>
      <c r="L42" s="51"/>
      <c r="M42" s="51"/>
      <c r="N42" s="51"/>
      <c r="O42" s="51"/>
      <c r="P42" s="51"/>
      <c r="Q42" s="53"/>
    </row>
    <row r="43" spans="2:17" x14ac:dyDescent="0.2">
      <c r="B43" s="254" t="s">
        <v>43</v>
      </c>
      <c r="C43" s="254"/>
      <c r="D43" s="254"/>
      <c r="E43" s="254"/>
      <c r="F43" s="254"/>
      <c r="K43" s="52" t="s">
        <v>52</v>
      </c>
      <c r="L43" s="254">
        <f>respFiscal</f>
        <v>0</v>
      </c>
      <c r="M43" s="254"/>
      <c r="N43" s="254"/>
      <c r="O43" s="254"/>
      <c r="P43" s="254"/>
      <c r="Q43" s="73"/>
    </row>
    <row r="44" spans="2:17" x14ac:dyDescent="0.2">
      <c r="C44" s="52" t="s">
        <v>42</v>
      </c>
      <c r="D44" s="26"/>
      <c r="G44" s="26"/>
      <c r="K44" s="52" t="s">
        <v>42</v>
      </c>
      <c r="L44" s="255">
        <f>creaFiscal</f>
        <v>0</v>
      </c>
      <c r="M44" s="255"/>
      <c r="N44" s="255"/>
      <c r="O44" s="255"/>
      <c r="P44" s="255"/>
      <c r="Q44" s="190"/>
    </row>
    <row r="45" spans="2:17" x14ac:dyDescent="0.2">
      <c r="C45" s="52" t="s">
        <v>44</v>
      </c>
      <c r="D45" s="26"/>
      <c r="G45" s="26"/>
      <c r="K45" s="52" t="s">
        <v>44</v>
      </c>
      <c r="L45" s="255">
        <f>artFiscal</f>
        <v>0</v>
      </c>
      <c r="M45" s="255"/>
      <c r="N45" s="255"/>
      <c r="O45" s="255"/>
      <c r="P45" s="255"/>
      <c r="Q45" s="190"/>
    </row>
  </sheetData>
  <sheetProtection password="8574" sheet="1" objects="1" scenarios="1" formatRows="0"/>
  <mergeCells count="18">
    <mergeCell ref="E2:J2"/>
    <mergeCell ref="J11:J12"/>
    <mergeCell ref="P11:P12"/>
    <mergeCell ref="L11:L12"/>
    <mergeCell ref="M11:M12"/>
    <mergeCell ref="K11:K12"/>
    <mergeCell ref="O11:O12"/>
    <mergeCell ref="L43:P43"/>
    <mergeCell ref="L44:P44"/>
    <mergeCell ref="L45:P45"/>
    <mergeCell ref="B11:B12"/>
    <mergeCell ref="D11:D12"/>
    <mergeCell ref="C11:C12"/>
    <mergeCell ref="E11:F11"/>
    <mergeCell ref="I11:I12"/>
    <mergeCell ref="G11:H11"/>
    <mergeCell ref="B43:F43"/>
    <mergeCell ref="B42:F42"/>
  </mergeCells>
  <phoneticPr fontId="0" type="noConversion"/>
  <conditionalFormatting sqref="B1:M1 B14:M37">
    <cfRule type="expression" dxfId="2" priority="4" stopIfTrue="1">
      <formula>$B1&gt;mediçao</formula>
    </cfRule>
  </conditionalFormatting>
  <pageMargins left="0.78740157480314998" right="0.78740157480314998" top="0.78740157480314998" bottom="0.78740157480314998" header="0.59055118110236204" footer="0.59055118110236204"/>
  <pageSetup paperSize="9" fitToHeight="0" orientation="landscape" horizontalDpi="4294967295" verticalDpi="4294967295" r:id="rId1"/>
  <headerFooter>
    <oddFooter>&amp;R&amp;P&amp;L27.477 v006   micro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G25"/>
  <sheetViews>
    <sheetView workbookViewId="0"/>
  </sheetViews>
  <sheetFormatPr defaultRowHeight="15" x14ac:dyDescent="0.25"/>
  <sheetData>
    <row r="1" spans="1:7" x14ac:dyDescent="0.25">
      <c r="A1" s="85"/>
      <c r="B1" s="28"/>
      <c r="C1" s="28"/>
      <c r="D1" s="28"/>
      <c r="E1" s="28"/>
      <c r="F1" s="28"/>
      <c r="G1" s="28"/>
    </row>
    <row r="2" spans="1:7" x14ac:dyDescent="0.25">
      <c r="A2" s="128"/>
      <c r="B2" s="33"/>
      <c r="C2" s="33"/>
      <c r="D2" s="33"/>
      <c r="E2" s="33"/>
      <c r="F2" s="33"/>
      <c r="G2" s="33"/>
    </row>
    <row r="3" spans="1:7" x14ac:dyDescent="0.25">
      <c r="A3" s="85"/>
      <c r="B3" s="28"/>
      <c r="C3" s="28"/>
      <c r="D3" s="28"/>
      <c r="E3" s="28"/>
      <c r="F3" s="28"/>
      <c r="G3" s="28"/>
    </row>
    <row r="4" spans="1:7" x14ac:dyDescent="0.25">
      <c r="A4" s="85"/>
      <c r="B4" s="28"/>
      <c r="C4" s="28"/>
      <c r="D4" s="28"/>
      <c r="E4" s="28"/>
      <c r="F4" s="28"/>
      <c r="G4" s="28"/>
    </row>
    <row r="5" spans="1:7" x14ac:dyDescent="0.25">
      <c r="A5" s="85"/>
      <c r="B5" s="28"/>
      <c r="C5" s="28"/>
      <c r="D5" s="28"/>
      <c r="E5" s="28"/>
      <c r="F5" s="28"/>
      <c r="G5" s="28"/>
    </row>
    <row r="6" spans="1:7" x14ac:dyDescent="0.25">
      <c r="A6" s="85"/>
      <c r="B6" s="28"/>
      <c r="C6" s="28"/>
      <c r="D6" s="28"/>
      <c r="E6" s="28"/>
      <c r="F6" s="28"/>
      <c r="G6" s="28"/>
    </row>
    <row r="7" spans="1:7" x14ac:dyDescent="0.25">
      <c r="A7" s="85"/>
      <c r="B7" s="28"/>
      <c r="C7" s="28"/>
      <c r="D7" s="28"/>
      <c r="E7" s="28"/>
      <c r="F7" s="59"/>
      <c r="G7" s="28"/>
    </row>
    <row r="8" spans="1:7" x14ac:dyDescent="0.25">
      <c r="A8" s="130"/>
      <c r="B8" s="48">
        <f ca="1">OFFSET(B8,-1,0)+1</f>
        <v>1</v>
      </c>
      <c r="C8" s="57">
        <f ca="1">IF(DAY(DATE(YEAR(dataInicioObra),MONTH(dataInicioObra)+B8,DAY(dataInicioObra)))=DAY(dataInicioObra),DATE(YEAR(dataInicioObra),MONTH(dataInicioObra)+B8,DAY(dataInicioObra)),DATE(YEAR(dataInicioObra),MONTH(dataInicioObra)+1+B8,1)-1)</f>
        <v>60</v>
      </c>
      <c r="D8" s="175">
        <f ca="1">C8-OFFSET(C8,-1,0)</f>
        <v>60</v>
      </c>
      <c r="E8" s="175">
        <f ca="1">D8+OFFSET(E8,-1,0)</f>
        <v>60</v>
      </c>
      <c r="F8" s="59">
        <f ca="1">OFFSET(Cronograma!$G$46,TRUNC((ROW(B8)-ROW($B$14))/12,0)*6,MOD(ROW(B8)-ROW($B$14),12)*4)</f>
        <v>0</v>
      </c>
      <c r="G8" s="59">
        <f ca="1">F8+OFFSET(G8,-1,0)</f>
        <v>0</v>
      </c>
    </row>
    <row r="9" spans="1:7" x14ac:dyDescent="0.25">
      <c r="A9" s="85"/>
      <c r="B9" s="47"/>
      <c r="C9" s="28"/>
      <c r="D9" s="28"/>
      <c r="E9" s="28"/>
      <c r="F9" s="28"/>
      <c r="G9" s="28"/>
    </row>
    <row r="10" spans="1:7" x14ac:dyDescent="0.25">
      <c r="A10" s="85"/>
      <c r="B10" s="47" t="s">
        <v>17</v>
      </c>
      <c r="C10" s="28"/>
      <c r="D10" s="28"/>
      <c r="E10" s="28"/>
    </row>
    <row r="11" spans="1:7" x14ac:dyDescent="0.25">
      <c r="A11" s="85"/>
      <c r="B11" s="316" t="s">
        <v>13</v>
      </c>
      <c r="C11" s="320" t="s">
        <v>14</v>
      </c>
      <c r="D11" s="133"/>
      <c r="E11" s="133"/>
      <c r="F11" s="320" t="s">
        <v>16</v>
      </c>
      <c r="G11" s="320"/>
    </row>
    <row r="12" spans="1:7" x14ac:dyDescent="0.25">
      <c r="A12" s="129"/>
      <c r="B12" s="316"/>
      <c r="C12" s="320"/>
      <c r="D12" s="133"/>
      <c r="E12" s="133"/>
      <c r="F12" s="133" t="s">
        <v>15</v>
      </c>
      <c r="G12" s="133" t="s">
        <v>9</v>
      </c>
    </row>
    <row r="13" spans="1:7" x14ac:dyDescent="0.25">
      <c r="A13" s="85"/>
      <c r="B13" s="54">
        <v>0</v>
      </c>
      <c r="C13" s="189">
        <f>dataInicioObra</f>
        <v>0</v>
      </c>
      <c r="D13" s="55"/>
      <c r="E13" s="40"/>
      <c r="F13" s="40"/>
      <c r="G13" s="40"/>
    </row>
    <row r="14" spans="1:7" x14ac:dyDescent="0.25">
      <c r="A14" s="130"/>
      <c r="B14" s="48">
        <f ca="1">OFFSET(B14,-1,0)+1</f>
        <v>1</v>
      </c>
      <c r="C14" s="57">
        <f ca="1">IF(DAY(DATE(YEAR(dataInicioObra),MONTH(dataInicioObra)+B14,DAY(dataInicioObra)))=DAY(dataInicioObra),DATE(YEAR(dataInicioObra),MONTH(dataInicioObra)+B14,DAY(dataInicioObra)),DATE(YEAR(dataInicioObra),MONTH(dataInicioObra)+1+B14,1)-1)</f>
        <v>60</v>
      </c>
      <c r="D14" s="175">
        <f ca="1">C14-OFFSET(C14,-1,0)</f>
        <v>60</v>
      </c>
      <c r="E14" s="175">
        <f ca="1">D14+OFFSET(E14,-1,0)</f>
        <v>60</v>
      </c>
      <c r="F14" s="59">
        <f ca="1">OFFSET(Cronograma!$G$46,TRUNC((ROW(B14)-ROW($B$14))/12,0)*6,MOD(ROW(B14)-ROW($B$14),12)*4)</f>
        <v>0.14172970702611076</v>
      </c>
      <c r="G14" s="59">
        <f ca="1">F14+OFFSET(G14,-1,0)</f>
        <v>0.14172970702611076</v>
      </c>
    </row>
    <row r="15" spans="1:7" x14ac:dyDescent="0.25">
      <c r="A15" s="130"/>
      <c r="B15" s="48">
        <f ca="1">OFFSET(B15,-1,0)+1</f>
        <v>2</v>
      </c>
      <c r="C15" s="57">
        <f ca="1">IF(DAY(DATE(YEAR(dataInicioObra),MONTH(dataInicioObra)+B15,DAY(dataInicioObra)))=DAY(dataInicioObra),DATE(YEAR(dataInicioObra),MONTH(dataInicioObra)+B15,DAY(dataInicioObra)),DATE(YEAR(dataInicioObra),MONTH(dataInicioObra)+1+B15,1)-1)</f>
        <v>91</v>
      </c>
      <c r="D15" s="175">
        <f t="shared" ref="D15:D25" ca="1" si="0">C15-OFFSET(C15,-1,0)</f>
        <v>31</v>
      </c>
      <c r="E15" s="175">
        <f t="shared" ref="E15:E25" ca="1" si="1">D15+OFFSET(E15,-1,0)</f>
        <v>91</v>
      </c>
      <c r="F15" s="59">
        <f ca="1">OFFSET(Cronograma!$G$46,TRUNC((ROW(B15)-ROW($B$14))/12,0)*6,MOD(ROW(B15)-ROW($B$14),12)*4)</f>
        <v>0.37554098961876364</v>
      </c>
      <c r="G15" s="59">
        <f t="shared" ref="G15:G25" ca="1" si="2">F15+OFFSET(G15,-1,0)</f>
        <v>0.51727069664487435</v>
      </c>
    </row>
    <row r="16" spans="1:7" x14ac:dyDescent="0.25">
      <c r="A16" s="130"/>
      <c r="B16" s="48">
        <f t="shared" ref="B16:B25" ca="1" si="3">OFFSET(B16,-1,0)+1</f>
        <v>3</v>
      </c>
      <c r="C16" s="57">
        <f t="shared" ref="C16:C25" ca="1" si="4">IF(DAY(DATE(YEAR(dataInicioObra),MONTH(dataInicioObra)+B16,DAY(dataInicioObra)))=DAY(dataInicioObra),DATE(YEAR(dataInicioObra),MONTH(dataInicioObra)+B16,DAY(dataInicioObra)),DATE(YEAR(dataInicioObra),MONTH(dataInicioObra)+1+B16,1)-1)</f>
        <v>121</v>
      </c>
      <c r="D16" s="175">
        <f t="shared" ca="1" si="0"/>
        <v>30</v>
      </c>
      <c r="E16" s="175">
        <f t="shared" ca="1" si="1"/>
        <v>121</v>
      </c>
      <c r="F16" s="59">
        <f ca="1">OFFSET(Cronograma!$G$46,TRUNC((ROW(B16)-ROW($B$14))/12,0)*6,MOD(ROW(B16)-ROW($B$14),12)*4)</f>
        <v>0.12565027006434284</v>
      </c>
      <c r="G16" s="59">
        <f t="shared" ca="1" si="2"/>
        <v>0.64292096670921717</v>
      </c>
    </row>
    <row r="17" spans="1:7" x14ac:dyDescent="0.25">
      <c r="A17" s="130"/>
      <c r="B17" s="48">
        <f t="shared" ca="1" si="3"/>
        <v>4</v>
      </c>
      <c r="C17" s="57">
        <f t="shared" ca="1" si="4"/>
        <v>152</v>
      </c>
      <c r="D17" s="175">
        <f t="shared" ca="1" si="0"/>
        <v>31</v>
      </c>
      <c r="E17" s="175">
        <f t="shared" ca="1" si="1"/>
        <v>152</v>
      </c>
      <c r="F17" s="59">
        <f ca="1">OFFSET(Cronograma!$G$46,TRUNC((ROW(B17)-ROW($B$14))/12,0)*6,MOD(ROW(B17)-ROW($B$14),12)*4)</f>
        <v>0.35707903329078272</v>
      </c>
      <c r="G17" s="59">
        <f t="shared" ca="1" si="2"/>
        <v>0.99999999999999989</v>
      </c>
    </row>
    <row r="18" spans="1:7" x14ac:dyDescent="0.25">
      <c r="A18" s="130"/>
      <c r="B18" s="48">
        <f t="shared" ca="1" si="3"/>
        <v>5</v>
      </c>
      <c r="C18" s="57">
        <f t="shared" ca="1" si="4"/>
        <v>182</v>
      </c>
      <c r="D18" s="175">
        <f t="shared" ca="1" si="0"/>
        <v>30</v>
      </c>
      <c r="E18" s="175">
        <f t="shared" ca="1" si="1"/>
        <v>182</v>
      </c>
      <c r="F18" s="59">
        <f ca="1">OFFSET(Cronograma!$G$46,TRUNC((ROW(B18)-ROW($B$14))/12,0)*6,MOD(ROW(B18)-ROW($B$14),12)*4)</f>
        <v>0</v>
      </c>
      <c r="G18" s="59">
        <f t="shared" ca="1" si="2"/>
        <v>0.99999999999999989</v>
      </c>
    </row>
    <row r="19" spans="1:7" x14ac:dyDescent="0.25">
      <c r="A19" s="130"/>
      <c r="B19" s="48">
        <f t="shared" ca="1" si="3"/>
        <v>6</v>
      </c>
      <c r="C19" s="57">
        <f t="shared" ca="1" si="4"/>
        <v>213</v>
      </c>
      <c r="D19" s="175">
        <f t="shared" ca="1" si="0"/>
        <v>31</v>
      </c>
      <c r="E19" s="175">
        <f t="shared" ca="1" si="1"/>
        <v>213</v>
      </c>
      <c r="F19" s="59">
        <f ca="1">OFFSET(Cronograma!$G$46,TRUNC((ROW(B19)-ROW($B$14))/12,0)*6,MOD(ROW(B19)-ROW($B$14),12)*4)</f>
        <v>0</v>
      </c>
      <c r="G19" s="59">
        <f t="shared" ca="1" si="2"/>
        <v>0.99999999999999989</v>
      </c>
    </row>
    <row r="20" spans="1:7" x14ac:dyDescent="0.25">
      <c r="A20" s="130"/>
      <c r="B20" s="48">
        <f t="shared" ca="1" si="3"/>
        <v>7</v>
      </c>
      <c r="C20" s="57">
        <f t="shared" ca="1" si="4"/>
        <v>244</v>
      </c>
      <c r="D20" s="175">
        <f t="shared" ca="1" si="0"/>
        <v>31</v>
      </c>
      <c r="E20" s="175">
        <f t="shared" ca="1" si="1"/>
        <v>244</v>
      </c>
      <c r="F20" s="59">
        <f ca="1">OFFSET(Cronograma!$G$46,TRUNC((ROW(B20)-ROW($B$14))/12,0)*6,MOD(ROW(B20)-ROW($B$14),12)*4)</f>
        <v>0</v>
      </c>
      <c r="G20" s="59">
        <f t="shared" ca="1" si="2"/>
        <v>0.99999999999999989</v>
      </c>
    </row>
    <row r="21" spans="1:7" x14ac:dyDescent="0.25">
      <c r="A21" s="130"/>
      <c r="B21" s="48">
        <f t="shared" ca="1" si="3"/>
        <v>8</v>
      </c>
      <c r="C21" s="57">
        <f t="shared" ca="1" si="4"/>
        <v>274</v>
      </c>
      <c r="D21" s="175">
        <f t="shared" ca="1" si="0"/>
        <v>30</v>
      </c>
      <c r="E21" s="175">
        <f t="shared" ca="1" si="1"/>
        <v>274</v>
      </c>
      <c r="F21" s="59">
        <f ca="1">OFFSET(Cronograma!$G$46,TRUNC((ROW(B21)-ROW($B$14))/12,0)*6,MOD(ROW(B21)-ROW($B$14),12)*4)</f>
        <v>0</v>
      </c>
      <c r="G21" s="59">
        <f t="shared" ca="1" si="2"/>
        <v>0.99999999999999989</v>
      </c>
    </row>
    <row r="22" spans="1:7" x14ac:dyDescent="0.25">
      <c r="A22" s="130"/>
      <c r="B22" s="48">
        <f t="shared" ca="1" si="3"/>
        <v>9</v>
      </c>
      <c r="C22" s="57">
        <f t="shared" ca="1" si="4"/>
        <v>305</v>
      </c>
      <c r="D22" s="175">
        <f t="shared" ca="1" si="0"/>
        <v>31</v>
      </c>
      <c r="E22" s="175">
        <f t="shared" ca="1" si="1"/>
        <v>305</v>
      </c>
      <c r="F22" s="59">
        <f ca="1">OFFSET(Cronograma!$G$46,TRUNC((ROW(B22)-ROW($B$14))/12,0)*6,MOD(ROW(B22)-ROW($B$14),12)*4)</f>
        <v>0</v>
      </c>
      <c r="G22" s="59">
        <f t="shared" ca="1" si="2"/>
        <v>0.99999999999999989</v>
      </c>
    </row>
    <row r="23" spans="1:7" x14ac:dyDescent="0.25">
      <c r="A23" s="130"/>
      <c r="B23" s="48">
        <f t="shared" ca="1" si="3"/>
        <v>10</v>
      </c>
      <c r="C23" s="57">
        <f t="shared" ca="1" si="4"/>
        <v>335</v>
      </c>
      <c r="D23" s="175">
        <f t="shared" ca="1" si="0"/>
        <v>30</v>
      </c>
      <c r="E23" s="175">
        <f t="shared" ca="1" si="1"/>
        <v>335</v>
      </c>
      <c r="F23" s="59">
        <f ca="1">OFFSET(Cronograma!$G$46,TRUNC((ROW(B23)-ROW($B$14))/12,0)*6,MOD(ROW(B23)-ROW($B$14),12)*4)</f>
        <v>0</v>
      </c>
      <c r="G23" s="59">
        <f t="shared" ca="1" si="2"/>
        <v>0.99999999999999989</v>
      </c>
    </row>
    <row r="24" spans="1:7" x14ac:dyDescent="0.25">
      <c r="A24" s="130"/>
      <c r="B24" s="48">
        <f t="shared" ca="1" si="3"/>
        <v>11</v>
      </c>
      <c r="C24" s="57">
        <f t="shared" ca="1" si="4"/>
        <v>366</v>
      </c>
      <c r="D24" s="175">
        <f t="shared" ca="1" si="0"/>
        <v>31</v>
      </c>
      <c r="E24" s="175">
        <f t="shared" ca="1" si="1"/>
        <v>366</v>
      </c>
      <c r="F24" s="59">
        <f ca="1">OFFSET(Cronograma!$G$46,TRUNC((ROW(B24)-ROW($B$14))/12,0)*6,MOD(ROW(B24)-ROW($B$14),12)*4)</f>
        <v>0</v>
      </c>
      <c r="G24" s="59">
        <f t="shared" ca="1" si="2"/>
        <v>0.99999999999999989</v>
      </c>
    </row>
    <row r="25" spans="1:7" x14ac:dyDescent="0.25">
      <c r="A25" s="130"/>
      <c r="B25" s="48">
        <f t="shared" ca="1" si="3"/>
        <v>12</v>
      </c>
      <c r="C25" s="57">
        <f t="shared" ca="1" si="4"/>
        <v>397</v>
      </c>
      <c r="D25" s="175">
        <f t="shared" ca="1" si="0"/>
        <v>31</v>
      </c>
      <c r="E25" s="175">
        <f t="shared" ca="1" si="1"/>
        <v>397</v>
      </c>
      <c r="F25" s="59">
        <f ca="1">OFFSET(Cronograma!$G$46,TRUNC((ROW(B25)-ROW($B$14))/12,0)*6,MOD(ROW(B25)-ROW($B$14),12)*4)</f>
        <v>0</v>
      </c>
      <c r="G25" s="59">
        <f t="shared" ca="1" si="2"/>
        <v>0.99999999999999989</v>
      </c>
    </row>
  </sheetData>
  <mergeCells count="3">
    <mergeCell ref="B11:B12"/>
    <mergeCell ref="C11:C12"/>
    <mergeCell ref="F11:G11"/>
  </mergeCells>
  <phoneticPr fontId="0" type="noConversion"/>
  <conditionalFormatting sqref="B8:G8 B14:G25">
    <cfRule type="expression" dxfId="1" priority="9" stopIfTrue="1">
      <formula>$G8=""</formula>
    </cfRule>
  </conditionalFormatting>
  <conditionalFormatting sqref="F7">
    <cfRule type="expression" dxfId="0" priority="1" stopIfTrue="1">
      <formula>$G7=""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&amp;L27.477 v006   micro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64</vt:i4>
      </vt:variant>
    </vt:vector>
  </HeadingPairs>
  <TitlesOfParts>
    <vt:vector size="71" baseType="lpstr">
      <vt:lpstr>DADOS</vt:lpstr>
      <vt:lpstr>Eventograma_e_Quantitativos</vt:lpstr>
      <vt:lpstr>Detalhamento</vt:lpstr>
      <vt:lpstr>Cronograma</vt:lpstr>
      <vt:lpstr>PLE</vt:lpstr>
      <vt:lpstr>Resumo_de_Acompanhamento</vt:lpstr>
      <vt:lpstr>CronoPrev</vt:lpstr>
      <vt:lpstr>Cronograma!Area_de_impressao</vt:lpstr>
      <vt:lpstr>DADOS!Area_de_impressao</vt:lpstr>
      <vt:lpstr>Detalhamento!Area_de_impressao</vt:lpstr>
      <vt:lpstr>Eventograma_e_Quantitativos!Area_de_impressao</vt:lpstr>
      <vt:lpstr>PLE!Area_de_impressao</vt:lpstr>
      <vt:lpstr>Resumo_de_Acompanhamento!Area_de_impressao</vt:lpstr>
      <vt:lpstr>artExec</vt:lpstr>
      <vt:lpstr>artFiscal</vt:lpstr>
      <vt:lpstr>cargoTomador</vt:lpstr>
      <vt:lpstr>creaExec</vt:lpstr>
      <vt:lpstr>creaFiscal</vt:lpstr>
      <vt:lpstr>creaPLE</vt:lpstr>
      <vt:lpstr>Cronograma</vt:lpstr>
      <vt:lpstr>Cronograma.LinhaPadrão</vt:lpstr>
      <vt:lpstr>Cronograma.Padrão</vt:lpstr>
      <vt:lpstr>Cronograma.Períodos.LinhaPadrão</vt:lpstr>
      <vt:lpstr>CronoPrev.LinhaPadrão</vt:lpstr>
      <vt:lpstr>DADOS.LinhaPadrão</vt:lpstr>
      <vt:lpstr>dataInicioObra</vt:lpstr>
      <vt:lpstr>Detalhamento.Filtro</vt:lpstr>
      <vt:lpstr>Detalhamento.LinhaPadrão</vt:lpstr>
      <vt:lpstr>Detalhamento.OpçãoServiços</vt:lpstr>
      <vt:lpstr>Detalhamento.OpçõesExibição</vt:lpstr>
      <vt:lpstr>Detalhamento.OpçõesServiços</vt:lpstr>
      <vt:lpstr>Eventograma_e_Quantitativos.LinhaPadrão</vt:lpstr>
      <vt:lpstr>FaltaEvento</vt:lpstr>
      <vt:lpstr>Import.Ação</vt:lpstr>
      <vt:lpstr>Import.CNPJ</vt:lpstr>
      <vt:lpstr>Import.Convênio</vt:lpstr>
      <vt:lpstr>Import.CR</vt:lpstr>
      <vt:lpstr>Import.CTEF</vt:lpstr>
      <vt:lpstr>Import.DataAssinaturaCR</vt:lpstr>
      <vt:lpstr>Import.DataInícioObra</vt:lpstr>
      <vt:lpstr>Import.Descrição</vt:lpstr>
      <vt:lpstr>Import.Empresa</vt:lpstr>
      <vt:lpstr>Import.FrenteDeObra</vt:lpstr>
      <vt:lpstr>Import.Gestor</vt:lpstr>
      <vt:lpstr>Import.Gigov</vt:lpstr>
      <vt:lpstr>Import.Localidade</vt:lpstr>
      <vt:lpstr>Import.Município</vt:lpstr>
      <vt:lpstr>Import.ObjetoCR</vt:lpstr>
      <vt:lpstr>Import.ObjetoCTEF</vt:lpstr>
      <vt:lpstr>Import.Programa</vt:lpstr>
      <vt:lpstr>Import.Proponente</vt:lpstr>
      <vt:lpstr>Eventograma_e_Quantitativos!Item</vt:lpstr>
      <vt:lpstr>mediçao</vt:lpstr>
      <vt:lpstr>Medições</vt:lpstr>
      <vt:lpstr>Medições.Padrão</vt:lpstr>
      <vt:lpstr>Detalhamento!Nível</vt:lpstr>
      <vt:lpstr>Eventograma_e_Quantitativos!Nível</vt:lpstr>
      <vt:lpstr>nomeTomador</vt:lpstr>
      <vt:lpstr>Eventograma_e_Quantitativos!NumEvento</vt:lpstr>
      <vt:lpstr>PLE.LinhaPadrão</vt:lpstr>
      <vt:lpstr>Eventograma_e_Quantitativos!PreçoTotal</vt:lpstr>
      <vt:lpstr>Eventograma_e_Quantitativos!PreçoUnit</vt:lpstr>
      <vt:lpstr>respExec</vt:lpstr>
      <vt:lpstr>respFiscal</vt:lpstr>
      <vt:lpstr>respPLE</vt:lpstr>
      <vt:lpstr>Resumo_de_Acompanhamento.LinhaPadrão</vt:lpstr>
      <vt:lpstr>Cronograma!Titulos_de_impressao</vt:lpstr>
      <vt:lpstr>Detalhamento!Titulos_de_impressao</vt:lpstr>
      <vt:lpstr>Eventograma_e_Quantitativos!Titulos_de_impressao</vt:lpstr>
      <vt:lpstr>PLE!Titulos_de_impressao</vt:lpstr>
      <vt:lpstr>ValoresPorEvento.LinhaPadrão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Weverton</cp:lastModifiedBy>
  <cp:lastPrinted>2019-04-30T12:38:33Z</cp:lastPrinted>
  <dcterms:created xsi:type="dcterms:W3CDTF">2015-07-14T23:43:47Z</dcterms:created>
  <dcterms:modified xsi:type="dcterms:W3CDTF">2019-09-12T13:59:37Z</dcterms:modified>
</cp:coreProperties>
</file>